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740" windowHeight="7620" tabRatio="684" activeTab="0"/>
  </bookViews>
  <sheets>
    <sheet name="U 18m + w" sheetId="1" r:id="rId1"/>
    <sheet name="U 14 m + w" sheetId="2" r:id="rId2"/>
    <sheet name="Urk.U18 m 1" sheetId="3" r:id="rId3"/>
    <sheet name="Urk.U18 m 2" sheetId="4" r:id="rId4"/>
    <sheet name="Urk.U18 m 3" sheetId="5" r:id="rId5"/>
    <sheet name="Urk.U18 w 1" sheetId="6" r:id="rId6"/>
    <sheet name="Urk.U18 w 2" sheetId="7" r:id="rId7"/>
    <sheet name="Urk.U18 w 3" sheetId="8" r:id="rId8"/>
    <sheet name="Urk.U 14 m 1 " sheetId="9" r:id="rId9"/>
    <sheet name="Urk.U 14 m 2" sheetId="10" r:id="rId10"/>
    <sheet name="Urk.U 14 m 3" sheetId="11" r:id="rId11"/>
    <sheet name="Urk. U 14 w 1" sheetId="12" r:id="rId12"/>
    <sheet name="Urk. U 14 w 2" sheetId="13" r:id="rId13"/>
    <sheet name="Urk. U 14 w 3" sheetId="14" r:id="rId14"/>
    <sheet name="Meldung Bezirk" sheetId="15" r:id="rId15"/>
    <sheet name="Startliste gesamt" sheetId="16" r:id="rId16"/>
  </sheets>
  <definedNames>
    <definedName name="_xlnm.Print_Area" localSheetId="15">'Startliste gesamt'!$A$1:$L$34</definedName>
  </definedNames>
  <calcPr fullCalcOnLoad="1"/>
</workbook>
</file>

<file path=xl/sharedStrings.xml><?xml version="1.0" encoding="utf-8"?>
<sst xmlns="http://schemas.openxmlformats.org/spreadsheetml/2006/main" count="611" uniqueCount="185">
  <si>
    <t>Titelverteidiger</t>
  </si>
  <si>
    <t>Pl.</t>
  </si>
  <si>
    <t>Name:</t>
  </si>
  <si>
    <t>KV.</t>
  </si>
  <si>
    <t>Volle</t>
  </si>
  <si>
    <t>Abr.</t>
  </si>
  <si>
    <t>Ges.</t>
  </si>
  <si>
    <t>Fw.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</si>
  <si>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</si>
  <si>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</si>
  <si>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</si>
  <si>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</si>
  <si>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</si>
  <si>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</si>
  <si>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</si>
  <si>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</si>
  <si>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</si>
  <si>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</si>
  <si>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</si>
  <si>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</si>
  <si>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</si>
  <si>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</si>
  <si>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</si>
  <si>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</si>
  <si>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</si>
  <si>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</si>
  <si>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</si>
  <si>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</si>
  <si>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</si>
  <si>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</si>
  <si>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</si>
  <si>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 14 weiblich</t>
  </si>
  <si>
    <t>U 14 männlich</t>
  </si>
  <si>
    <t>U 18 weiblich</t>
  </si>
  <si>
    <t>U 18 männlich</t>
  </si>
  <si>
    <t>S</t>
  </si>
  <si>
    <t>Kramer Lukas</t>
  </si>
  <si>
    <t>HS</t>
  </si>
  <si>
    <t>SuU</t>
  </si>
  <si>
    <t>Klüttermann Niklas</t>
  </si>
  <si>
    <t>Bauer Pascal</t>
  </si>
  <si>
    <t>Blümel Nick</t>
  </si>
  <si>
    <t>Wehrle Stefan</t>
  </si>
  <si>
    <t>Kleiser Simon</t>
  </si>
  <si>
    <t>Pfaff Tim</t>
  </si>
  <si>
    <t>UK</t>
  </si>
  <si>
    <t>Kirner Martin</t>
  </si>
  <si>
    <t>Fechti Florian</t>
  </si>
  <si>
    <t>Siron Sven</t>
  </si>
  <si>
    <t>VS</t>
  </si>
  <si>
    <t>Dieterle Maik</t>
  </si>
  <si>
    <t>Voigmann Tobias</t>
  </si>
  <si>
    <t>Müller Timo</t>
  </si>
  <si>
    <t>Raißer Lena</t>
  </si>
  <si>
    <t>Walz Ann-Katrin</t>
  </si>
  <si>
    <t>Hauschel Senta</t>
  </si>
  <si>
    <t>Gampp Selina</t>
  </si>
  <si>
    <t>Mußler Ronja</t>
  </si>
  <si>
    <t xml:space="preserve">S </t>
  </si>
  <si>
    <t>Luz Franziska</t>
  </si>
  <si>
    <t>Klüttermann Niklas     HS</t>
  </si>
  <si>
    <t>Gantert Bastian</t>
  </si>
  <si>
    <t>Stolte Nils</t>
  </si>
  <si>
    <t>Schley Jan</t>
  </si>
  <si>
    <t>Luz Tobias</t>
  </si>
  <si>
    <t>Flaig Nico</t>
  </si>
  <si>
    <t>Walz Moritz</t>
  </si>
  <si>
    <t>Flaig Stefan</t>
  </si>
  <si>
    <t>Dallhammer Nikos</t>
  </si>
  <si>
    <t>TUT</t>
  </si>
  <si>
    <t>Gnoth Timo</t>
  </si>
  <si>
    <t>Ernst Lukas</t>
  </si>
  <si>
    <t>Gantert Max</t>
  </si>
  <si>
    <t>Tröndle Fabian</t>
  </si>
  <si>
    <t>Sailer Adrian</t>
  </si>
  <si>
    <t>Krause Enrico</t>
  </si>
  <si>
    <t>Schley Simon</t>
  </si>
  <si>
    <t>Brütsch Nicole</t>
  </si>
  <si>
    <t>Bezirksmeisterschaften</t>
  </si>
  <si>
    <t>mit</t>
  </si>
  <si>
    <t>2. Vorsitzender</t>
  </si>
  <si>
    <t>Martin Bentele</t>
  </si>
  <si>
    <t>1. Jugendwartin</t>
  </si>
  <si>
    <t>Karin Cosic</t>
  </si>
  <si>
    <t xml:space="preserve">U 18 männlich </t>
  </si>
  <si>
    <t>Ergebnis</t>
  </si>
  <si>
    <t>Paß</t>
  </si>
  <si>
    <t>Geb.Dat.</t>
  </si>
  <si>
    <t>Name,Vorname</t>
  </si>
  <si>
    <t>U14 w</t>
  </si>
  <si>
    <t>U18 w</t>
  </si>
  <si>
    <t>U14 m</t>
  </si>
  <si>
    <t>U18 m</t>
  </si>
  <si>
    <t>Bezirk</t>
  </si>
  <si>
    <t>Schwarzwald Baar - Bodensee Hegau</t>
  </si>
  <si>
    <t>Jugendwart</t>
  </si>
  <si>
    <t>1. Bezirksjugendwartin</t>
  </si>
  <si>
    <t>Ges.Abr.</t>
  </si>
  <si>
    <t>Ges. Fw.</t>
  </si>
  <si>
    <t>Ges.Fw.</t>
  </si>
  <si>
    <t>GES:Abr.</t>
  </si>
  <si>
    <t>Fes. Fw.</t>
  </si>
  <si>
    <t>Teilnahme Landesmeisterschaften</t>
  </si>
  <si>
    <t>3. Platz</t>
  </si>
  <si>
    <t>1. Platz</t>
  </si>
  <si>
    <t>2. Platz</t>
  </si>
  <si>
    <t>1046 Kegel</t>
  </si>
  <si>
    <t>822 Kegel</t>
  </si>
  <si>
    <t>Albert Sarah</t>
  </si>
  <si>
    <t>Heiser Jeannine</t>
  </si>
  <si>
    <t>Sportkeglerbezirk Schwarzwald Baar - Bodensee Hegau</t>
  </si>
  <si>
    <t>Jugend Einzelmeisterschaften 2015</t>
  </si>
  <si>
    <t>Vorlauf 11.04.2015</t>
  </si>
  <si>
    <t>Endlauf 12.04.2015</t>
  </si>
  <si>
    <t>Luibrand Tim</t>
  </si>
  <si>
    <t>Walz Ann Katrin</t>
  </si>
  <si>
    <t>Mayer Dennis</t>
  </si>
  <si>
    <t>Keller Manuel</t>
  </si>
  <si>
    <t>Straub Yannik</t>
  </si>
  <si>
    <t>Maric Lukas</t>
  </si>
  <si>
    <t>Kindler Manuel</t>
  </si>
  <si>
    <t>Klütterman Niklas</t>
  </si>
  <si>
    <t>Decker Moritz</t>
  </si>
  <si>
    <t>Keim Ramona</t>
  </si>
  <si>
    <t>Frey Sebastian</t>
  </si>
  <si>
    <t>Haaple Marius</t>
  </si>
  <si>
    <t>Ganter Tamara</t>
  </si>
  <si>
    <t>Albert Sara</t>
  </si>
  <si>
    <t>Schwenniger Patrik</t>
  </si>
  <si>
    <t>Kohler Mathis</t>
  </si>
  <si>
    <t>23.</t>
  </si>
  <si>
    <t>24.</t>
  </si>
  <si>
    <t>25.</t>
  </si>
  <si>
    <t>26.</t>
  </si>
  <si>
    <t>27.</t>
  </si>
  <si>
    <t>28.</t>
  </si>
  <si>
    <t>Kitruschat Marco</t>
  </si>
  <si>
    <t>RW</t>
  </si>
  <si>
    <t>Dittishausen</t>
  </si>
  <si>
    <t>U-18m</t>
  </si>
  <si>
    <t>U18w</t>
  </si>
  <si>
    <t>U-14m</t>
  </si>
  <si>
    <t>U-14w</t>
  </si>
  <si>
    <t>Plohmann Kevin</t>
  </si>
  <si>
    <t>Götte Marius</t>
  </si>
  <si>
    <t>Lorenz Justin</t>
  </si>
  <si>
    <t>Schlesinger Max</t>
  </si>
  <si>
    <t>Brutsch Nicole</t>
  </si>
  <si>
    <t>Otto Lisa</t>
  </si>
  <si>
    <t>Capaci Romina</t>
  </si>
  <si>
    <t>Heinze Daniel</t>
  </si>
  <si>
    <t>Berndt Nico</t>
  </si>
  <si>
    <t>Heinze Patrik</t>
  </si>
  <si>
    <t>Valjak Marijan</t>
  </si>
  <si>
    <t>Scherer Raphael</t>
  </si>
  <si>
    <t>Kramer Yannik</t>
  </si>
  <si>
    <t>Albert Sara    HS</t>
  </si>
  <si>
    <t>Gantert Bastian   HS</t>
  </si>
  <si>
    <t>Bachert Jana - Sophie   HS</t>
  </si>
  <si>
    <t>Zeit</t>
  </si>
  <si>
    <t>Bahn</t>
  </si>
  <si>
    <t>U - 14  Startliste nach Zeit und Bahn   &gt;   Dittishausen</t>
  </si>
  <si>
    <t>U - 18  Startliste nach Zeit und Bahn   &gt;   Oberbränd</t>
  </si>
  <si>
    <t>Kindl Manuel</t>
  </si>
  <si>
    <t>Hable Marius</t>
  </si>
  <si>
    <t>Frei Sebastian</t>
  </si>
  <si>
    <t>Oberbränd</t>
  </si>
  <si>
    <t>K</t>
  </si>
  <si>
    <t>FU</t>
  </si>
  <si>
    <t>851 Kegel</t>
  </si>
  <si>
    <t>1. Vorsitzender</t>
  </si>
  <si>
    <t>Heinrich Miller</t>
  </si>
  <si>
    <t>780 Kegel</t>
  </si>
  <si>
    <t>Vorsitzender</t>
  </si>
  <si>
    <t>Lutz Tobias</t>
  </si>
  <si>
    <t>1002 Kegel</t>
  </si>
  <si>
    <t>986 Kegel</t>
  </si>
  <si>
    <t>985 Kegel</t>
  </si>
  <si>
    <t>Meldung für die Jugendlandesmeisterschaften 2015</t>
  </si>
  <si>
    <t>Meldeschluss ist der 14.04.2015</t>
  </si>
  <si>
    <t>1110 Kegel</t>
  </si>
  <si>
    <t>1081 Kegel</t>
  </si>
  <si>
    <t>1102 Kegel</t>
  </si>
  <si>
    <t>1014 Kegel</t>
  </si>
  <si>
    <t>996 Kegel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</si>
</sst>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30"/>
      <name val="Calibri"/>
      <family val="2"/>
    </font>
    <font>
      <b/>
      <sz val="18"/>
      <color indexed="10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rgb="FF002060"/>
      <name val="Calibri"/>
      <family val="2"/>
    </font>
    <font>
      <b/>
      <sz val="18"/>
      <color rgb="FF0070C0"/>
      <name val="Calibri"/>
      <family val="2"/>
    </font>
    <font>
      <b/>
      <sz val="18"/>
      <color rgb="FFFF0000"/>
      <name val="Calibri"/>
      <family val="2"/>
    </font>
    <font>
      <b/>
      <sz val="14"/>
      <color rgb="FF0070C0"/>
      <name val="Calibri"/>
      <family val="2"/>
    </font>
    <font>
      <sz val="28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2" fillId="0" borderId="10" xfId="52" applyBorder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49" fillId="0" borderId="0" xfId="0" applyFont="1" applyFill="1" applyBorder="1" applyAlignment="1">
      <alignment/>
    </xf>
    <xf numFmtId="0" fontId="2" fillId="0" borderId="10" xfId="52" applyBorder="1" applyAlignment="1">
      <alignment horizontal="center"/>
      <protection/>
    </xf>
    <xf numFmtId="14" fontId="2" fillId="0" borderId="10" xfId="52" applyNumberFormat="1" applyBorder="1" applyAlignment="1">
      <alignment horizontal="center"/>
      <protection/>
    </xf>
    <xf numFmtId="0" fontId="49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/>
    </xf>
    <xf numFmtId="0" fontId="59" fillId="0" borderId="0" xfId="0" applyFont="1" applyAlignment="1">
      <alignment horizontal="center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60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190500</xdr:rowOff>
    </xdr:from>
    <xdr:to>
      <xdr:col>14</xdr:col>
      <xdr:colOff>514350</xdr:colOff>
      <xdr:row>6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050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37</xdr:row>
      <xdr:rowOff>180975</xdr:rowOff>
    </xdr:from>
    <xdr:to>
      <xdr:col>3</xdr:col>
      <xdr:colOff>38100</xdr:colOff>
      <xdr:row>41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9637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38</xdr:row>
      <xdr:rowOff>28575</xdr:rowOff>
    </xdr:from>
    <xdr:to>
      <xdr:col>2</xdr:col>
      <xdr:colOff>742950</xdr:colOff>
      <xdr:row>41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13447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38</xdr:row>
      <xdr:rowOff>19050</xdr:rowOff>
    </xdr:from>
    <xdr:to>
      <xdr:col>2</xdr:col>
      <xdr:colOff>742950</xdr:colOff>
      <xdr:row>41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1249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37</xdr:row>
      <xdr:rowOff>142875</xdr:rowOff>
    </xdr:from>
    <xdr:to>
      <xdr:col>3</xdr:col>
      <xdr:colOff>0</xdr:colOff>
      <xdr:row>41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905827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276225</xdr:rowOff>
    </xdr:from>
    <xdr:to>
      <xdr:col>14</xdr:col>
      <xdr:colOff>409575</xdr:colOff>
      <xdr:row>7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76225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38</xdr:row>
      <xdr:rowOff>19050</xdr:rowOff>
    </xdr:from>
    <xdr:to>
      <xdr:col>2</xdr:col>
      <xdr:colOff>733425</xdr:colOff>
      <xdr:row>41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249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38</xdr:row>
      <xdr:rowOff>0</xdr:rowOff>
    </xdr:from>
    <xdr:to>
      <xdr:col>3</xdr:col>
      <xdr:colOff>95250</xdr:colOff>
      <xdr:row>42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0590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38</xdr:row>
      <xdr:rowOff>9525</xdr:rowOff>
    </xdr:from>
    <xdr:to>
      <xdr:col>3</xdr:col>
      <xdr:colOff>38100</xdr:colOff>
      <xdr:row>42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115425"/>
          <a:ext cx="1352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38</xdr:row>
      <xdr:rowOff>9525</xdr:rowOff>
    </xdr:from>
    <xdr:to>
      <xdr:col>3</xdr:col>
      <xdr:colOff>47625</xdr:colOff>
      <xdr:row>42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115425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38</xdr:row>
      <xdr:rowOff>19050</xdr:rowOff>
    </xdr:from>
    <xdr:to>
      <xdr:col>2</xdr:col>
      <xdr:colOff>752475</xdr:colOff>
      <xdr:row>41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12495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38</xdr:row>
      <xdr:rowOff>28575</xdr:rowOff>
    </xdr:from>
    <xdr:to>
      <xdr:col>2</xdr:col>
      <xdr:colOff>695325</xdr:colOff>
      <xdr:row>41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13447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37</xdr:row>
      <xdr:rowOff>180975</xdr:rowOff>
    </xdr:from>
    <xdr:to>
      <xdr:col>3</xdr:col>
      <xdr:colOff>47625</xdr:colOff>
      <xdr:row>41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096375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60" zoomScaleNormal="160" zoomScalePageLayoutView="0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B8" sqref="B8"/>
    </sheetView>
  </sheetViews>
  <sheetFormatPr defaultColWidth="11.421875" defaultRowHeight="15"/>
  <cols>
    <col min="1" max="1" width="3.57421875" style="1" customWidth="1"/>
    <col min="2" max="2" width="21.7109375" style="0" customWidth="1"/>
    <col min="3" max="3" width="3.8515625" style="0" customWidth="1"/>
    <col min="4" max="7" width="5.7109375" style="0" customWidth="1"/>
    <col min="8" max="8" width="4.7109375" style="0" customWidth="1"/>
    <col min="9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8.00390625" style="0" customWidth="1"/>
    <col min="18" max="18" width="27.7109375" style="0" customWidth="1"/>
    <col min="19" max="19" width="23.00390625" style="0" customWidth="1"/>
  </cols>
  <sheetData>
    <row r="1" spans="1:14" ht="23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7" ht="23.25">
      <c r="A2" s="54" t="s">
        <v>111</v>
      </c>
      <c r="B2" s="54"/>
      <c r="C2" s="54"/>
      <c r="D2" s="54"/>
      <c r="E2" s="54"/>
      <c r="F2" s="54"/>
      <c r="G2" s="54"/>
    </row>
    <row r="3" ht="15"/>
    <row r="4" spans="1:2" ht="18.75">
      <c r="A4" s="55" t="s">
        <v>34</v>
      </c>
      <c r="B4" s="55"/>
    </row>
    <row r="5" spans="1:10" ht="18.75">
      <c r="A5" s="55" t="s">
        <v>0</v>
      </c>
      <c r="B5" s="55"/>
      <c r="C5" s="55" t="s">
        <v>60</v>
      </c>
      <c r="D5" s="55"/>
      <c r="E5" s="55"/>
      <c r="F5" s="55"/>
      <c r="G5" s="55"/>
      <c r="H5" s="55"/>
      <c r="I5" s="55"/>
      <c r="J5" s="55"/>
    </row>
    <row r="6" ht="15"/>
    <row r="7" ht="15"/>
    <row r="8" spans="5:12" ht="15">
      <c r="E8" s="43" t="s">
        <v>112</v>
      </c>
      <c r="F8" s="44"/>
      <c r="G8" s="44"/>
      <c r="H8" s="45"/>
      <c r="I8" s="43" t="s">
        <v>113</v>
      </c>
      <c r="J8" s="44"/>
      <c r="K8" s="44"/>
      <c r="L8" s="45"/>
    </row>
    <row r="9" spans="5:12" ht="15">
      <c r="E9" s="46" t="s">
        <v>166</v>
      </c>
      <c r="F9" s="47"/>
      <c r="G9" s="47"/>
      <c r="H9" s="48"/>
      <c r="I9" s="46" t="s">
        <v>138</v>
      </c>
      <c r="J9" s="47"/>
      <c r="K9" s="47"/>
      <c r="L9" s="48"/>
    </row>
    <row r="10" spans="1:15" s="5" customFormat="1" ht="12.75">
      <c r="A10" s="2" t="s">
        <v>1</v>
      </c>
      <c r="B10" s="2" t="s">
        <v>2</v>
      </c>
      <c r="C10" s="2"/>
      <c r="D10" s="2" t="s">
        <v>3</v>
      </c>
      <c r="E10" s="2" t="s">
        <v>4</v>
      </c>
      <c r="F10" s="2" t="s">
        <v>5</v>
      </c>
      <c r="G10" s="2" t="s">
        <v>6</v>
      </c>
      <c r="H10" s="3" t="s">
        <v>7</v>
      </c>
      <c r="I10" s="4" t="s">
        <v>4</v>
      </c>
      <c r="J10" s="2" t="s">
        <v>5</v>
      </c>
      <c r="K10" s="2" t="s">
        <v>6</v>
      </c>
      <c r="L10" s="3" t="s">
        <v>7</v>
      </c>
      <c r="M10" s="4" t="s">
        <v>97</v>
      </c>
      <c r="N10" s="2" t="s">
        <v>98</v>
      </c>
      <c r="O10" s="2" t="s">
        <v>8</v>
      </c>
    </row>
    <row r="11" spans="1:15" s="9" customFormat="1" ht="12.75">
      <c r="A11" s="36" t="s">
        <v>9</v>
      </c>
      <c r="B11" s="6" t="s">
        <v>121</v>
      </c>
      <c r="C11" s="21"/>
      <c r="D11" s="2" t="s">
        <v>37</v>
      </c>
      <c r="E11" s="6">
        <v>382</v>
      </c>
      <c r="F11" s="6">
        <v>192</v>
      </c>
      <c r="G11" s="6">
        <f aca="true" t="shared" si="0" ref="G11:G38">SUM(E11:F11)</f>
        <v>574</v>
      </c>
      <c r="H11" s="7">
        <v>4</v>
      </c>
      <c r="I11" s="8">
        <v>341</v>
      </c>
      <c r="J11" s="6">
        <v>195</v>
      </c>
      <c r="K11" s="6">
        <f aca="true" t="shared" si="1" ref="K11:K25">SUM(I11:J11)</f>
        <v>536</v>
      </c>
      <c r="L11" s="7">
        <v>5</v>
      </c>
      <c r="M11" s="8">
        <f aca="true" t="shared" si="2" ref="M11:M25">SUM(F11+J11)</f>
        <v>387</v>
      </c>
      <c r="N11" s="6">
        <f aca="true" t="shared" si="3" ref="N11:N25">SUM(H11+L11)</f>
        <v>9</v>
      </c>
      <c r="O11" s="6">
        <f aca="true" t="shared" si="4" ref="O11:O25">SUM(G11+K11)</f>
        <v>1110</v>
      </c>
    </row>
    <row r="12" spans="1:15" s="9" customFormat="1" ht="12.75">
      <c r="A12" s="36" t="s">
        <v>10</v>
      </c>
      <c r="B12" s="6" t="s">
        <v>42</v>
      </c>
      <c r="C12" s="21"/>
      <c r="D12" s="21" t="s">
        <v>35</v>
      </c>
      <c r="E12" s="6">
        <f>98+96+93+99</f>
        <v>386</v>
      </c>
      <c r="F12" s="6">
        <f>36+34+44+35</f>
        <v>149</v>
      </c>
      <c r="G12" s="6">
        <f t="shared" si="0"/>
        <v>535</v>
      </c>
      <c r="H12" s="7">
        <v>6</v>
      </c>
      <c r="I12" s="8">
        <v>365</v>
      </c>
      <c r="J12" s="6">
        <v>181</v>
      </c>
      <c r="K12" s="6">
        <f t="shared" si="1"/>
        <v>546</v>
      </c>
      <c r="L12" s="7">
        <v>5</v>
      </c>
      <c r="M12" s="8">
        <f t="shared" si="2"/>
        <v>330</v>
      </c>
      <c r="N12" s="6">
        <f t="shared" si="3"/>
        <v>11</v>
      </c>
      <c r="O12" s="6">
        <f t="shared" si="4"/>
        <v>1081</v>
      </c>
    </row>
    <row r="13" spans="1:15" s="9" customFormat="1" ht="12.75">
      <c r="A13" s="36" t="s">
        <v>11</v>
      </c>
      <c r="B13" s="6" t="s">
        <v>40</v>
      </c>
      <c r="C13" s="21"/>
      <c r="D13" s="21" t="s">
        <v>35</v>
      </c>
      <c r="E13" s="6">
        <v>372</v>
      </c>
      <c r="F13" s="6">
        <v>177</v>
      </c>
      <c r="G13" s="6">
        <f t="shared" si="0"/>
        <v>549</v>
      </c>
      <c r="H13" s="7">
        <v>3</v>
      </c>
      <c r="I13" s="8">
        <v>335</v>
      </c>
      <c r="J13" s="6">
        <v>162</v>
      </c>
      <c r="K13" s="6">
        <f t="shared" si="1"/>
        <v>497</v>
      </c>
      <c r="L13" s="7">
        <v>4</v>
      </c>
      <c r="M13" s="8">
        <f t="shared" si="2"/>
        <v>339</v>
      </c>
      <c r="N13" s="6">
        <f t="shared" si="3"/>
        <v>7</v>
      </c>
      <c r="O13" s="6">
        <f t="shared" si="4"/>
        <v>1046</v>
      </c>
    </row>
    <row r="14" spans="1:15" s="9" customFormat="1" ht="12.75">
      <c r="A14" s="36" t="s">
        <v>12</v>
      </c>
      <c r="B14" s="6" t="s">
        <v>50</v>
      </c>
      <c r="C14" s="21"/>
      <c r="D14" s="21" t="s">
        <v>35</v>
      </c>
      <c r="E14" s="6">
        <v>346</v>
      </c>
      <c r="F14" s="6">
        <v>175</v>
      </c>
      <c r="G14" s="6">
        <f t="shared" si="0"/>
        <v>521</v>
      </c>
      <c r="H14" s="7">
        <v>7</v>
      </c>
      <c r="I14" s="8">
        <v>327</v>
      </c>
      <c r="J14" s="6">
        <v>182</v>
      </c>
      <c r="K14" s="6">
        <f t="shared" si="1"/>
        <v>509</v>
      </c>
      <c r="L14" s="7">
        <v>6</v>
      </c>
      <c r="M14" s="8">
        <f t="shared" si="2"/>
        <v>357</v>
      </c>
      <c r="N14" s="6">
        <f t="shared" si="3"/>
        <v>13</v>
      </c>
      <c r="O14" s="6">
        <f t="shared" si="4"/>
        <v>1030</v>
      </c>
    </row>
    <row r="15" spans="1:15" s="9" customFormat="1" ht="12.75">
      <c r="A15" s="36" t="s">
        <v>13</v>
      </c>
      <c r="B15" s="6" t="s">
        <v>63</v>
      </c>
      <c r="C15" s="21"/>
      <c r="D15" s="2" t="s">
        <v>38</v>
      </c>
      <c r="E15" s="6">
        <f>95+101+83+96</f>
        <v>375</v>
      </c>
      <c r="F15" s="6">
        <f>34+48+36+32</f>
        <v>150</v>
      </c>
      <c r="G15" s="6">
        <f t="shared" si="0"/>
        <v>525</v>
      </c>
      <c r="H15" s="7">
        <v>8</v>
      </c>
      <c r="I15" s="8">
        <v>341</v>
      </c>
      <c r="J15" s="6">
        <v>139</v>
      </c>
      <c r="K15" s="6">
        <f t="shared" si="1"/>
        <v>480</v>
      </c>
      <c r="L15" s="7">
        <v>10</v>
      </c>
      <c r="M15" s="8">
        <f t="shared" si="2"/>
        <v>289</v>
      </c>
      <c r="N15" s="6">
        <f t="shared" si="3"/>
        <v>18</v>
      </c>
      <c r="O15" s="6">
        <f t="shared" si="4"/>
        <v>1005</v>
      </c>
    </row>
    <row r="16" spans="1:15" s="9" customFormat="1" ht="12.75">
      <c r="A16" s="2" t="s">
        <v>14</v>
      </c>
      <c r="B16" s="6" t="s">
        <v>61</v>
      </c>
      <c r="C16" s="21"/>
      <c r="D16" s="2" t="s">
        <v>37</v>
      </c>
      <c r="E16" s="6">
        <v>337</v>
      </c>
      <c r="F16" s="6">
        <v>173</v>
      </c>
      <c r="G16" s="6">
        <f t="shared" si="0"/>
        <v>510</v>
      </c>
      <c r="H16" s="7">
        <v>3</v>
      </c>
      <c r="I16" s="8">
        <v>355</v>
      </c>
      <c r="J16" s="6">
        <v>136</v>
      </c>
      <c r="K16" s="6">
        <f t="shared" si="1"/>
        <v>491</v>
      </c>
      <c r="L16" s="7">
        <v>8</v>
      </c>
      <c r="M16" s="8">
        <f t="shared" si="2"/>
        <v>309</v>
      </c>
      <c r="N16" s="6">
        <f t="shared" si="3"/>
        <v>11</v>
      </c>
      <c r="O16" s="6">
        <f t="shared" si="4"/>
        <v>1001</v>
      </c>
    </row>
    <row r="17" spans="1:15" s="9" customFormat="1" ht="12.75">
      <c r="A17" s="2" t="s">
        <v>15</v>
      </c>
      <c r="B17" s="6" t="s">
        <v>163</v>
      </c>
      <c r="C17" s="21"/>
      <c r="D17" s="2" t="s">
        <v>69</v>
      </c>
      <c r="E17" s="6">
        <v>334</v>
      </c>
      <c r="F17" s="6">
        <v>175</v>
      </c>
      <c r="G17" s="6">
        <f t="shared" si="0"/>
        <v>509</v>
      </c>
      <c r="H17" s="7">
        <v>6</v>
      </c>
      <c r="I17" s="8">
        <v>325</v>
      </c>
      <c r="J17" s="6">
        <v>166</v>
      </c>
      <c r="K17" s="6">
        <f t="shared" si="1"/>
        <v>491</v>
      </c>
      <c r="L17" s="7">
        <v>7</v>
      </c>
      <c r="M17" s="8">
        <f t="shared" si="2"/>
        <v>341</v>
      </c>
      <c r="N17" s="6">
        <f t="shared" si="3"/>
        <v>13</v>
      </c>
      <c r="O17" s="6">
        <f t="shared" si="4"/>
        <v>1000</v>
      </c>
    </row>
    <row r="18" spans="1:15" s="9" customFormat="1" ht="12.75">
      <c r="A18" s="2" t="s">
        <v>16</v>
      </c>
      <c r="B18" s="6" t="s">
        <v>129</v>
      </c>
      <c r="C18" s="21"/>
      <c r="D18" s="2" t="s">
        <v>37</v>
      </c>
      <c r="E18" s="6">
        <v>360</v>
      </c>
      <c r="F18" s="6">
        <v>173</v>
      </c>
      <c r="G18" s="6">
        <f t="shared" si="0"/>
        <v>533</v>
      </c>
      <c r="H18" s="7">
        <v>6</v>
      </c>
      <c r="I18" s="8">
        <v>342</v>
      </c>
      <c r="J18" s="6">
        <v>122</v>
      </c>
      <c r="K18" s="6">
        <f t="shared" si="1"/>
        <v>464</v>
      </c>
      <c r="L18" s="7">
        <v>8</v>
      </c>
      <c r="M18" s="8">
        <f t="shared" si="2"/>
        <v>295</v>
      </c>
      <c r="N18" s="6">
        <f t="shared" si="3"/>
        <v>14</v>
      </c>
      <c r="O18" s="6">
        <f t="shared" si="4"/>
        <v>997</v>
      </c>
    </row>
    <row r="19" spans="1:15" s="9" customFormat="1" ht="12.75">
      <c r="A19" s="2" t="s">
        <v>17</v>
      </c>
      <c r="B19" s="6" t="s">
        <v>62</v>
      </c>
      <c r="C19" s="21"/>
      <c r="D19" s="2" t="s">
        <v>38</v>
      </c>
      <c r="E19" s="6">
        <f>98+99+73+91</f>
        <v>361</v>
      </c>
      <c r="F19" s="6">
        <f>36+36+45+36</f>
        <v>153</v>
      </c>
      <c r="G19" s="6">
        <f t="shared" si="0"/>
        <v>514</v>
      </c>
      <c r="H19" s="7">
        <v>7</v>
      </c>
      <c r="I19" s="8">
        <v>348</v>
      </c>
      <c r="J19" s="6">
        <v>132</v>
      </c>
      <c r="K19" s="6">
        <f t="shared" si="1"/>
        <v>480</v>
      </c>
      <c r="L19" s="7">
        <v>8</v>
      </c>
      <c r="M19" s="8">
        <f t="shared" si="2"/>
        <v>285</v>
      </c>
      <c r="N19" s="6">
        <f t="shared" si="3"/>
        <v>15</v>
      </c>
      <c r="O19" s="6">
        <f t="shared" si="4"/>
        <v>994</v>
      </c>
    </row>
    <row r="20" spans="1:15" s="9" customFormat="1" ht="12.75">
      <c r="A20" s="2" t="s">
        <v>18</v>
      </c>
      <c r="B20" s="6" t="s">
        <v>52</v>
      </c>
      <c r="C20" s="21"/>
      <c r="D20" s="2" t="s">
        <v>37</v>
      </c>
      <c r="E20" s="6">
        <f>101+76+75+81</f>
        <v>333</v>
      </c>
      <c r="F20" s="6">
        <f>34+53+41+36</f>
        <v>164</v>
      </c>
      <c r="G20" s="6">
        <f t="shared" si="0"/>
        <v>497</v>
      </c>
      <c r="H20" s="7">
        <v>12</v>
      </c>
      <c r="I20" s="8">
        <v>327</v>
      </c>
      <c r="J20" s="6">
        <v>151</v>
      </c>
      <c r="K20" s="6">
        <f t="shared" si="1"/>
        <v>478</v>
      </c>
      <c r="L20" s="7">
        <v>18</v>
      </c>
      <c r="M20" s="8">
        <f t="shared" si="2"/>
        <v>315</v>
      </c>
      <c r="N20" s="6">
        <f t="shared" si="3"/>
        <v>30</v>
      </c>
      <c r="O20" s="6">
        <f t="shared" si="4"/>
        <v>975</v>
      </c>
    </row>
    <row r="21" spans="1:15" s="9" customFormat="1" ht="12.75">
      <c r="A21" s="2" t="s">
        <v>19</v>
      </c>
      <c r="B21" s="6" t="s">
        <v>118</v>
      </c>
      <c r="C21" s="21"/>
      <c r="D21" s="21" t="s">
        <v>58</v>
      </c>
      <c r="E21" s="6">
        <f>95+78+96+93</f>
        <v>362</v>
      </c>
      <c r="F21" s="6">
        <f>44+27+54+51</f>
        <v>176</v>
      </c>
      <c r="G21" s="6">
        <f t="shared" si="0"/>
        <v>538</v>
      </c>
      <c r="H21" s="7">
        <v>3</v>
      </c>
      <c r="I21" s="8">
        <v>320</v>
      </c>
      <c r="J21" s="6">
        <v>114</v>
      </c>
      <c r="K21" s="6">
        <f t="shared" si="1"/>
        <v>434</v>
      </c>
      <c r="L21" s="7">
        <v>20</v>
      </c>
      <c r="M21" s="8">
        <f t="shared" si="2"/>
        <v>290</v>
      </c>
      <c r="N21" s="6">
        <f t="shared" si="3"/>
        <v>23</v>
      </c>
      <c r="O21" s="6">
        <f t="shared" si="4"/>
        <v>972</v>
      </c>
    </row>
    <row r="22" spans="1:15" s="9" customFormat="1" ht="12.75">
      <c r="A22" s="2" t="s">
        <v>20</v>
      </c>
      <c r="B22" s="6" t="s">
        <v>165</v>
      </c>
      <c r="C22" s="21"/>
      <c r="D22" s="2" t="s">
        <v>35</v>
      </c>
      <c r="E22" s="6">
        <v>344</v>
      </c>
      <c r="F22" s="6">
        <v>160</v>
      </c>
      <c r="G22" s="6">
        <f t="shared" si="0"/>
        <v>504</v>
      </c>
      <c r="H22" s="7">
        <v>6</v>
      </c>
      <c r="I22" s="12">
        <v>312</v>
      </c>
      <c r="J22" s="6">
        <v>139</v>
      </c>
      <c r="K22" s="6">
        <f t="shared" si="1"/>
        <v>451</v>
      </c>
      <c r="L22" s="7">
        <v>12</v>
      </c>
      <c r="M22" s="8">
        <f t="shared" si="2"/>
        <v>299</v>
      </c>
      <c r="N22" s="6">
        <f t="shared" si="3"/>
        <v>18</v>
      </c>
      <c r="O22" s="6">
        <f t="shared" si="4"/>
        <v>955</v>
      </c>
    </row>
    <row r="23" spans="1:15" s="9" customFormat="1" ht="12.75">
      <c r="A23" s="2" t="s">
        <v>21</v>
      </c>
      <c r="B23" s="6" t="s">
        <v>119</v>
      </c>
      <c r="C23" s="21"/>
      <c r="D23" s="2" t="s">
        <v>69</v>
      </c>
      <c r="E23" s="6">
        <f>96+93+74+85</f>
        <v>348</v>
      </c>
      <c r="F23" s="6">
        <f>35+54+23+44</f>
        <v>156</v>
      </c>
      <c r="G23" s="6">
        <f t="shared" si="0"/>
        <v>504</v>
      </c>
      <c r="H23" s="7">
        <v>13</v>
      </c>
      <c r="I23" s="12">
        <v>300</v>
      </c>
      <c r="J23" s="6">
        <v>138</v>
      </c>
      <c r="K23" s="6">
        <f t="shared" si="1"/>
        <v>438</v>
      </c>
      <c r="L23" s="7">
        <v>13</v>
      </c>
      <c r="M23" s="8">
        <f t="shared" si="2"/>
        <v>294</v>
      </c>
      <c r="N23" s="6">
        <f t="shared" si="3"/>
        <v>26</v>
      </c>
      <c r="O23" s="6">
        <f t="shared" si="4"/>
        <v>942</v>
      </c>
    </row>
    <row r="24" spans="1:15" s="9" customFormat="1" ht="12.75">
      <c r="A24" s="2" t="s">
        <v>22</v>
      </c>
      <c r="B24" s="6" t="s">
        <v>117</v>
      </c>
      <c r="C24" s="21"/>
      <c r="D24" s="2" t="s">
        <v>35</v>
      </c>
      <c r="E24" s="6">
        <v>364</v>
      </c>
      <c r="F24" s="6">
        <v>151</v>
      </c>
      <c r="G24" s="6">
        <f t="shared" si="0"/>
        <v>515</v>
      </c>
      <c r="H24" s="7">
        <v>8</v>
      </c>
      <c r="I24" s="12"/>
      <c r="J24" s="6"/>
      <c r="K24" s="6">
        <f t="shared" si="1"/>
        <v>0</v>
      </c>
      <c r="L24" s="7"/>
      <c r="M24" s="8">
        <f t="shared" si="2"/>
        <v>151</v>
      </c>
      <c r="N24" s="6">
        <f t="shared" si="3"/>
        <v>8</v>
      </c>
      <c r="O24" s="6">
        <f t="shared" si="4"/>
        <v>515</v>
      </c>
    </row>
    <row r="25" spans="1:15" s="9" customFormat="1" ht="13.5" thickBot="1">
      <c r="A25" s="2" t="s">
        <v>23</v>
      </c>
      <c r="B25" s="6" t="s">
        <v>41</v>
      </c>
      <c r="C25" s="21"/>
      <c r="D25" s="2" t="s">
        <v>37</v>
      </c>
      <c r="E25" s="6">
        <v>345</v>
      </c>
      <c r="F25" s="6">
        <v>163</v>
      </c>
      <c r="G25" s="6">
        <f t="shared" si="0"/>
        <v>508</v>
      </c>
      <c r="H25" s="7">
        <v>6</v>
      </c>
      <c r="I25" s="37"/>
      <c r="J25" s="38"/>
      <c r="K25" s="38">
        <f t="shared" si="1"/>
        <v>0</v>
      </c>
      <c r="L25" s="39"/>
      <c r="M25" s="37">
        <f t="shared" si="2"/>
        <v>163</v>
      </c>
      <c r="N25" s="38">
        <f t="shared" si="3"/>
        <v>6</v>
      </c>
      <c r="O25" s="38">
        <f t="shared" si="4"/>
        <v>508</v>
      </c>
    </row>
    <row r="26" spans="1:15" s="9" customFormat="1" ht="12.75">
      <c r="A26" s="2" t="s">
        <v>24</v>
      </c>
      <c r="B26" s="6" t="s">
        <v>46</v>
      </c>
      <c r="C26" s="21"/>
      <c r="D26" s="2" t="s">
        <v>45</v>
      </c>
      <c r="E26" s="6">
        <v>339</v>
      </c>
      <c r="F26" s="6">
        <v>146</v>
      </c>
      <c r="G26" s="6">
        <f t="shared" si="0"/>
        <v>485</v>
      </c>
      <c r="H26" s="7">
        <v>9</v>
      </c>
      <c r="I26" s="10"/>
      <c r="J26" s="11"/>
      <c r="K26" s="11"/>
      <c r="L26" s="11"/>
      <c r="M26" s="11"/>
      <c r="N26" s="11"/>
      <c r="O26" s="11"/>
    </row>
    <row r="27" spans="1:15" s="9" customFormat="1" ht="12.75">
      <c r="A27" s="2" t="s">
        <v>25</v>
      </c>
      <c r="B27" s="6" t="s">
        <v>122</v>
      </c>
      <c r="C27" s="21"/>
      <c r="D27" s="2" t="s">
        <v>37</v>
      </c>
      <c r="E27" s="6">
        <v>340</v>
      </c>
      <c r="F27" s="6">
        <v>144</v>
      </c>
      <c r="G27" s="6">
        <f t="shared" si="0"/>
        <v>484</v>
      </c>
      <c r="H27" s="7">
        <v>10</v>
      </c>
      <c r="I27" s="10"/>
      <c r="J27" s="11"/>
      <c r="K27" s="11"/>
      <c r="L27" s="11"/>
      <c r="M27" s="11"/>
      <c r="N27" s="11"/>
      <c r="O27" s="11"/>
    </row>
    <row r="28" spans="1:15" s="9" customFormat="1" ht="12.75">
      <c r="A28" s="2" t="s">
        <v>26</v>
      </c>
      <c r="B28" s="6" t="s">
        <v>44</v>
      </c>
      <c r="C28" s="21"/>
      <c r="D28" s="2" t="s">
        <v>45</v>
      </c>
      <c r="E28" s="6">
        <v>326</v>
      </c>
      <c r="F28" s="6">
        <v>152</v>
      </c>
      <c r="G28" s="6">
        <f t="shared" si="0"/>
        <v>478</v>
      </c>
      <c r="H28" s="7">
        <v>10</v>
      </c>
      <c r="I28" s="10"/>
      <c r="J28" s="11"/>
      <c r="K28" s="11"/>
      <c r="L28" s="11"/>
      <c r="M28" s="11"/>
      <c r="N28" s="11"/>
      <c r="O28" s="11"/>
    </row>
    <row r="29" spans="1:15" s="9" customFormat="1" ht="12.75">
      <c r="A29" s="2" t="s">
        <v>27</v>
      </c>
      <c r="B29" s="6" t="s">
        <v>36</v>
      </c>
      <c r="C29" s="21"/>
      <c r="D29" s="2" t="s">
        <v>37</v>
      </c>
      <c r="E29" s="6">
        <v>333</v>
      </c>
      <c r="F29" s="6">
        <v>143</v>
      </c>
      <c r="G29" s="6">
        <f t="shared" si="0"/>
        <v>476</v>
      </c>
      <c r="H29" s="7">
        <v>6</v>
      </c>
      <c r="I29" s="10"/>
      <c r="J29" s="11"/>
      <c r="K29" s="11"/>
      <c r="L29" s="11"/>
      <c r="M29" s="11"/>
      <c r="N29" s="11"/>
      <c r="O29" s="11"/>
    </row>
    <row r="30" spans="1:15" s="9" customFormat="1" ht="12.75">
      <c r="A30" s="2" t="s">
        <v>28</v>
      </c>
      <c r="B30" s="6" t="s">
        <v>43</v>
      </c>
      <c r="C30" s="21"/>
      <c r="D30" s="2" t="s">
        <v>35</v>
      </c>
      <c r="E30" s="6">
        <v>340</v>
      </c>
      <c r="F30" s="6">
        <v>135</v>
      </c>
      <c r="G30" s="6">
        <f t="shared" si="0"/>
        <v>475</v>
      </c>
      <c r="H30" s="7">
        <v>12</v>
      </c>
      <c r="I30" s="10"/>
      <c r="J30" s="11"/>
      <c r="K30" s="11"/>
      <c r="L30" s="11"/>
      <c r="M30" s="11"/>
      <c r="N30" s="11"/>
      <c r="O30" s="11"/>
    </row>
    <row r="31" spans="1:15" s="9" customFormat="1" ht="12.75">
      <c r="A31" s="2" t="s">
        <v>29</v>
      </c>
      <c r="B31" s="6" t="s">
        <v>48</v>
      </c>
      <c r="C31" s="21"/>
      <c r="D31" s="2" t="s">
        <v>137</v>
      </c>
      <c r="E31" s="6">
        <v>351</v>
      </c>
      <c r="F31" s="6">
        <v>120</v>
      </c>
      <c r="G31" s="6">
        <f t="shared" si="0"/>
        <v>471</v>
      </c>
      <c r="H31" s="7">
        <v>15</v>
      </c>
      <c r="I31" s="10"/>
      <c r="J31" s="11"/>
      <c r="K31" s="11"/>
      <c r="L31" s="11"/>
      <c r="M31" s="11"/>
      <c r="N31" s="11"/>
      <c r="O31" s="11"/>
    </row>
    <row r="32" spans="1:15" s="9" customFormat="1" ht="12.75">
      <c r="A32" s="2" t="s">
        <v>30</v>
      </c>
      <c r="B32" s="6" t="s">
        <v>116</v>
      </c>
      <c r="C32" s="21"/>
      <c r="D32" s="2" t="s">
        <v>35</v>
      </c>
      <c r="E32" s="6">
        <f>95+91+88+78</f>
        <v>352</v>
      </c>
      <c r="F32" s="6">
        <f>35+18+26+31</f>
        <v>110</v>
      </c>
      <c r="G32" s="6">
        <f t="shared" si="0"/>
        <v>462</v>
      </c>
      <c r="H32" s="7">
        <v>18</v>
      </c>
      <c r="I32" s="10"/>
      <c r="J32" s="11"/>
      <c r="K32" s="11"/>
      <c r="L32" s="11"/>
      <c r="M32" s="11"/>
      <c r="N32" s="11"/>
      <c r="O32" s="11"/>
    </row>
    <row r="33" spans="1:15" s="9" customFormat="1" ht="12.75">
      <c r="A33" s="2" t="s">
        <v>130</v>
      </c>
      <c r="B33" s="6" t="s">
        <v>128</v>
      </c>
      <c r="C33" s="21"/>
      <c r="D33" s="2" t="s">
        <v>37</v>
      </c>
      <c r="E33" s="6">
        <v>326</v>
      </c>
      <c r="F33" s="6">
        <v>130</v>
      </c>
      <c r="G33" s="6">
        <f t="shared" si="0"/>
        <v>456</v>
      </c>
      <c r="H33" s="7">
        <v>11</v>
      </c>
      <c r="I33" s="10"/>
      <c r="J33" s="11"/>
      <c r="K33" s="11"/>
      <c r="L33" s="11"/>
      <c r="M33" s="11"/>
      <c r="N33" s="11"/>
      <c r="O33" s="11"/>
    </row>
    <row r="34" spans="1:15" s="9" customFormat="1" ht="12.75">
      <c r="A34" s="2" t="s">
        <v>131</v>
      </c>
      <c r="B34" s="6" t="s">
        <v>51</v>
      </c>
      <c r="C34" s="21"/>
      <c r="D34" s="2" t="s">
        <v>49</v>
      </c>
      <c r="E34" s="6">
        <v>328</v>
      </c>
      <c r="F34" s="6">
        <v>127</v>
      </c>
      <c r="G34" s="6">
        <f t="shared" si="0"/>
        <v>455</v>
      </c>
      <c r="H34" s="7">
        <v>16</v>
      </c>
      <c r="I34" s="10"/>
      <c r="J34" s="11"/>
      <c r="K34" s="11"/>
      <c r="L34" s="11"/>
      <c r="M34" s="11"/>
      <c r="N34" s="11"/>
      <c r="O34" s="11"/>
    </row>
    <row r="35" spans="1:15" s="9" customFormat="1" ht="12.75">
      <c r="A35" s="2" t="s">
        <v>132</v>
      </c>
      <c r="B35" s="6" t="s">
        <v>164</v>
      </c>
      <c r="C35" s="21"/>
      <c r="D35" s="2" t="s">
        <v>137</v>
      </c>
      <c r="E35" s="6">
        <v>328</v>
      </c>
      <c r="F35" s="6">
        <v>118</v>
      </c>
      <c r="G35" s="6">
        <f t="shared" si="0"/>
        <v>446</v>
      </c>
      <c r="H35" s="7">
        <v>15</v>
      </c>
      <c r="I35" s="10"/>
      <c r="J35" s="11"/>
      <c r="K35" s="11"/>
      <c r="L35" s="11"/>
      <c r="M35" s="11"/>
      <c r="N35" s="11"/>
      <c r="O35" s="11"/>
    </row>
    <row r="36" spans="1:15" s="9" customFormat="1" ht="12.75">
      <c r="A36" s="2" t="s">
        <v>133</v>
      </c>
      <c r="B36" s="6" t="s">
        <v>47</v>
      </c>
      <c r="C36" s="21"/>
      <c r="D36" s="2" t="s">
        <v>37</v>
      </c>
      <c r="E36" s="6">
        <v>318</v>
      </c>
      <c r="F36" s="6">
        <v>110</v>
      </c>
      <c r="G36" s="6">
        <f t="shared" si="0"/>
        <v>428</v>
      </c>
      <c r="H36" s="7">
        <v>22</v>
      </c>
      <c r="I36" s="10"/>
      <c r="J36" s="11"/>
      <c r="K36" s="11"/>
      <c r="L36" s="11"/>
      <c r="M36" s="11"/>
      <c r="N36" s="11"/>
      <c r="O36" s="11"/>
    </row>
    <row r="37" spans="1:15" s="9" customFormat="1" ht="12.75">
      <c r="A37" s="2" t="s">
        <v>134</v>
      </c>
      <c r="B37" s="6" t="s">
        <v>136</v>
      </c>
      <c r="C37" s="41" t="s">
        <v>168</v>
      </c>
      <c r="D37" s="2" t="s">
        <v>37</v>
      </c>
      <c r="E37" s="6"/>
      <c r="F37" s="6"/>
      <c r="G37" s="6">
        <f t="shared" si="0"/>
        <v>0</v>
      </c>
      <c r="H37" s="7"/>
      <c r="I37" s="10"/>
      <c r="J37" s="11"/>
      <c r="K37" s="11"/>
      <c r="L37" s="11"/>
      <c r="M37" s="11"/>
      <c r="N37" s="11"/>
      <c r="O37" s="11"/>
    </row>
    <row r="38" spans="1:15" s="9" customFormat="1" ht="12.75">
      <c r="A38" s="2" t="s">
        <v>135</v>
      </c>
      <c r="B38" s="6" t="s">
        <v>114</v>
      </c>
      <c r="C38" s="21"/>
      <c r="D38" s="2" t="s">
        <v>38</v>
      </c>
      <c r="E38" s="6"/>
      <c r="F38" s="6"/>
      <c r="G38" s="6">
        <f t="shared" si="0"/>
        <v>0</v>
      </c>
      <c r="H38" s="7"/>
      <c r="I38" s="10"/>
      <c r="J38" s="11"/>
      <c r="K38" s="11"/>
      <c r="L38" s="11"/>
      <c r="M38" s="11"/>
      <c r="N38" s="11"/>
      <c r="O38" s="11"/>
    </row>
    <row r="39" ht="15">
      <c r="Q39" s="9"/>
    </row>
    <row r="40" spans="1:17" ht="18.75">
      <c r="A40" s="49" t="s">
        <v>33</v>
      </c>
      <c r="B40" s="49"/>
      <c r="Q40" s="9"/>
    </row>
    <row r="41" spans="1:17" ht="18.75">
      <c r="A41" s="49" t="s">
        <v>0</v>
      </c>
      <c r="B41" s="49"/>
      <c r="C41" s="50" t="s">
        <v>158</v>
      </c>
      <c r="D41" s="50"/>
      <c r="E41" s="50"/>
      <c r="F41" s="50"/>
      <c r="G41" s="50"/>
      <c r="H41" s="50"/>
      <c r="I41" s="50"/>
      <c r="J41" s="50"/>
      <c r="Q41" s="9"/>
    </row>
    <row r="42" ht="15">
      <c r="Q42" s="9"/>
    </row>
    <row r="43" spans="5:17" ht="15">
      <c r="E43" s="43" t="s">
        <v>112</v>
      </c>
      <c r="F43" s="44"/>
      <c r="G43" s="44"/>
      <c r="H43" s="45"/>
      <c r="I43" s="43" t="s">
        <v>113</v>
      </c>
      <c r="J43" s="44"/>
      <c r="K43" s="44"/>
      <c r="L43" s="45"/>
      <c r="Q43" s="9"/>
    </row>
    <row r="44" spans="5:17" ht="15">
      <c r="E44" s="46" t="s">
        <v>166</v>
      </c>
      <c r="F44" s="47"/>
      <c r="G44" s="47"/>
      <c r="H44" s="48"/>
      <c r="I44" s="46" t="s">
        <v>138</v>
      </c>
      <c r="J44" s="47"/>
      <c r="K44" s="47"/>
      <c r="L44" s="48"/>
      <c r="Q44" s="9"/>
    </row>
    <row r="45" spans="1:15" ht="15">
      <c r="A45" s="2" t="s">
        <v>1</v>
      </c>
      <c r="B45" s="2" t="s">
        <v>2</v>
      </c>
      <c r="C45" s="2"/>
      <c r="D45" s="2" t="s">
        <v>3</v>
      </c>
      <c r="E45" s="2" t="s">
        <v>4</v>
      </c>
      <c r="F45" s="2" t="s">
        <v>5</v>
      </c>
      <c r="G45" s="2" t="s">
        <v>6</v>
      </c>
      <c r="H45" s="3" t="s">
        <v>7</v>
      </c>
      <c r="I45" s="4" t="s">
        <v>4</v>
      </c>
      <c r="J45" s="2" t="s">
        <v>5</v>
      </c>
      <c r="K45" s="2" t="s">
        <v>6</v>
      </c>
      <c r="L45" s="3" t="s">
        <v>7</v>
      </c>
      <c r="M45" s="4" t="s">
        <v>97</v>
      </c>
      <c r="N45" s="2" t="s">
        <v>99</v>
      </c>
      <c r="O45" s="2" t="s">
        <v>8</v>
      </c>
    </row>
    <row r="46" spans="1:15" ht="15">
      <c r="A46" s="36" t="s">
        <v>9</v>
      </c>
      <c r="B46" s="6" t="s">
        <v>115</v>
      </c>
      <c r="C46" s="6"/>
      <c r="D46" s="2" t="s">
        <v>38</v>
      </c>
      <c r="E46" s="6">
        <f>87+84+93+99</f>
        <v>363</v>
      </c>
      <c r="F46" s="6">
        <f>45+51+34+50</f>
        <v>180</v>
      </c>
      <c r="G46" s="6">
        <f aca="true" t="shared" si="5" ref="G46:G55">SUM(E46:F46)</f>
        <v>543</v>
      </c>
      <c r="H46" s="7">
        <v>4</v>
      </c>
      <c r="I46" s="8">
        <v>374</v>
      </c>
      <c r="J46" s="6">
        <v>185</v>
      </c>
      <c r="K46" s="6">
        <f aca="true" t="shared" si="6" ref="K46:K51">SUM(I46:J46)</f>
        <v>559</v>
      </c>
      <c r="L46" s="7">
        <v>4</v>
      </c>
      <c r="M46" s="8">
        <f aca="true" t="shared" si="7" ref="M46:M51">SUM(F46+J46)</f>
        <v>365</v>
      </c>
      <c r="N46" s="6">
        <f aca="true" t="shared" si="8" ref="N46:N51">SUM(H46+L46)</f>
        <v>8</v>
      </c>
      <c r="O46" s="6">
        <f aca="true" t="shared" si="9" ref="O46:O51">SUM(G46+K46)</f>
        <v>1102</v>
      </c>
    </row>
    <row r="47" spans="1:15" ht="15">
      <c r="A47" s="36" t="s">
        <v>10</v>
      </c>
      <c r="B47" s="6" t="s">
        <v>109</v>
      </c>
      <c r="C47" s="6"/>
      <c r="D47" s="2" t="s">
        <v>38</v>
      </c>
      <c r="E47" s="6">
        <f>90+93+100+83</f>
        <v>366</v>
      </c>
      <c r="F47" s="6">
        <f>61+32+51+39</f>
        <v>183</v>
      </c>
      <c r="G47" s="6">
        <f t="shared" si="5"/>
        <v>549</v>
      </c>
      <c r="H47" s="7">
        <v>7</v>
      </c>
      <c r="I47" s="8">
        <v>344</v>
      </c>
      <c r="J47" s="6">
        <v>121</v>
      </c>
      <c r="K47" s="6">
        <f t="shared" si="6"/>
        <v>465</v>
      </c>
      <c r="L47" s="7">
        <v>9</v>
      </c>
      <c r="M47" s="8">
        <f t="shared" si="7"/>
        <v>304</v>
      </c>
      <c r="N47" s="6">
        <f t="shared" si="8"/>
        <v>16</v>
      </c>
      <c r="O47" s="6">
        <f t="shared" si="9"/>
        <v>1014</v>
      </c>
    </row>
    <row r="48" spans="1:15" ht="15">
      <c r="A48" s="36" t="s">
        <v>11</v>
      </c>
      <c r="B48" s="6" t="s">
        <v>55</v>
      </c>
      <c r="C48" s="6"/>
      <c r="D48" s="2" t="s">
        <v>37</v>
      </c>
      <c r="E48" s="6">
        <v>346</v>
      </c>
      <c r="F48" s="6">
        <v>164</v>
      </c>
      <c r="G48" s="6">
        <f t="shared" si="5"/>
        <v>510</v>
      </c>
      <c r="H48" s="7">
        <v>9</v>
      </c>
      <c r="I48" s="8">
        <v>346</v>
      </c>
      <c r="J48" s="6">
        <v>140</v>
      </c>
      <c r="K48" s="6">
        <f t="shared" si="6"/>
        <v>486</v>
      </c>
      <c r="L48" s="7">
        <v>9</v>
      </c>
      <c r="M48" s="8">
        <f t="shared" si="7"/>
        <v>304</v>
      </c>
      <c r="N48" s="6">
        <f t="shared" si="8"/>
        <v>18</v>
      </c>
      <c r="O48" s="6">
        <f t="shared" si="9"/>
        <v>996</v>
      </c>
    </row>
    <row r="49" spans="1:15" ht="15">
      <c r="A49" s="36" t="s">
        <v>12</v>
      </c>
      <c r="B49" s="6" t="s">
        <v>123</v>
      </c>
      <c r="C49" s="6"/>
      <c r="D49" s="2" t="s">
        <v>37</v>
      </c>
      <c r="E49" s="6">
        <v>351</v>
      </c>
      <c r="F49" s="6">
        <v>136</v>
      </c>
      <c r="G49" s="6">
        <f t="shared" si="5"/>
        <v>487</v>
      </c>
      <c r="H49" s="7">
        <v>13</v>
      </c>
      <c r="I49" s="8">
        <v>348</v>
      </c>
      <c r="J49" s="6">
        <v>134</v>
      </c>
      <c r="K49" s="6">
        <f t="shared" si="6"/>
        <v>482</v>
      </c>
      <c r="L49" s="7">
        <v>15</v>
      </c>
      <c r="M49" s="8">
        <f t="shared" si="7"/>
        <v>270</v>
      </c>
      <c r="N49" s="6">
        <f t="shared" si="8"/>
        <v>28</v>
      </c>
      <c r="O49" s="6">
        <f t="shared" si="9"/>
        <v>969</v>
      </c>
    </row>
    <row r="50" spans="1:15" ht="15">
      <c r="A50" s="2" t="s">
        <v>13</v>
      </c>
      <c r="B50" s="6" t="s">
        <v>108</v>
      </c>
      <c r="C50" s="6"/>
      <c r="D50" s="2" t="s">
        <v>37</v>
      </c>
      <c r="E50" s="6">
        <v>347</v>
      </c>
      <c r="F50" s="6">
        <v>155</v>
      </c>
      <c r="G50" s="6">
        <f t="shared" si="5"/>
        <v>502</v>
      </c>
      <c r="H50" s="7">
        <v>10</v>
      </c>
      <c r="I50" s="8">
        <v>311</v>
      </c>
      <c r="J50" s="6">
        <v>124</v>
      </c>
      <c r="K50" s="6">
        <f t="shared" si="6"/>
        <v>435</v>
      </c>
      <c r="L50" s="7">
        <v>16</v>
      </c>
      <c r="M50" s="8">
        <f t="shared" si="7"/>
        <v>279</v>
      </c>
      <c r="N50" s="6">
        <f t="shared" si="8"/>
        <v>26</v>
      </c>
      <c r="O50" s="6">
        <f t="shared" si="9"/>
        <v>937</v>
      </c>
    </row>
    <row r="51" spans="1:15" ht="15.75" thickBot="1">
      <c r="A51" s="2" t="s">
        <v>14</v>
      </c>
      <c r="B51" s="6" t="s">
        <v>53</v>
      </c>
      <c r="C51" s="6"/>
      <c r="D51" s="2" t="s">
        <v>37</v>
      </c>
      <c r="E51" s="6">
        <v>358</v>
      </c>
      <c r="F51" s="6">
        <v>138</v>
      </c>
      <c r="G51" s="6">
        <f t="shared" si="5"/>
        <v>496</v>
      </c>
      <c r="H51" s="7">
        <v>14</v>
      </c>
      <c r="I51" s="37">
        <v>303</v>
      </c>
      <c r="J51" s="38">
        <v>110</v>
      </c>
      <c r="K51" s="38">
        <f t="shared" si="6"/>
        <v>413</v>
      </c>
      <c r="L51" s="39">
        <v>17</v>
      </c>
      <c r="M51" s="40">
        <f t="shared" si="7"/>
        <v>248</v>
      </c>
      <c r="N51" s="38">
        <f t="shared" si="8"/>
        <v>31</v>
      </c>
      <c r="O51" s="38">
        <f t="shared" si="9"/>
        <v>909</v>
      </c>
    </row>
    <row r="52" spans="1:15" ht="15">
      <c r="A52" s="2" t="s">
        <v>15</v>
      </c>
      <c r="B52" s="6" t="s">
        <v>57</v>
      </c>
      <c r="C52" s="6"/>
      <c r="D52" s="2" t="s">
        <v>58</v>
      </c>
      <c r="E52" s="6">
        <v>329</v>
      </c>
      <c r="F52" s="6">
        <v>153</v>
      </c>
      <c r="G52" s="6">
        <f t="shared" si="5"/>
        <v>482</v>
      </c>
      <c r="H52" s="7">
        <v>12</v>
      </c>
      <c r="I52" s="11"/>
      <c r="J52" s="11"/>
      <c r="K52" s="11"/>
      <c r="L52" s="11"/>
      <c r="M52" s="11"/>
      <c r="N52" s="11"/>
      <c r="O52" s="11"/>
    </row>
    <row r="53" spans="1:15" ht="15">
      <c r="A53" s="2" t="s">
        <v>16</v>
      </c>
      <c r="B53" s="6" t="s">
        <v>59</v>
      </c>
      <c r="C53" s="6"/>
      <c r="D53" s="2" t="s">
        <v>58</v>
      </c>
      <c r="E53" s="6">
        <v>344</v>
      </c>
      <c r="F53" s="6">
        <v>126</v>
      </c>
      <c r="G53" s="6">
        <f t="shared" si="5"/>
        <v>470</v>
      </c>
      <c r="H53" s="7">
        <v>14</v>
      </c>
      <c r="I53" s="11"/>
      <c r="J53" s="11"/>
      <c r="K53" s="11"/>
      <c r="L53" s="11"/>
      <c r="M53" s="11"/>
      <c r="N53" s="11"/>
      <c r="O53" s="11"/>
    </row>
    <row r="54" spans="1:15" ht="15">
      <c r="A54" s="2" t="s">
        <v>17</v>
      </c>
      <c r="B54" s="6" t="s">
        <v>126</v>
      </c>
      <c r="C54" s="6"/>
      <c r="D54" s="2" t="s">
        <v>35</v>
      </c>
      <c r="E54" s="6">
        <v>304</v>
      </c>
      <c r="F54" s="6">
        <v>104</v>
      </c>
      <c r="G54" s="6">
        <f t="shared" si="5"/>
        <v>408</v>
      </c>
      <c r="H54" s="7">
        <v>17</v>
      </c>
      <c r="I54" s="10"/>
      <c r="J54" s="11"/>
      <c r="K54" s="11"/>
      <c r="L54" s="11"/>
      <c r="M54" s="11"/>
      <c r="N54" s="11"/>
      <c r="O54" s="11"/>
    </row>
    <row r="55" spans="1:15" ht="15">
      <c r="A55" s="2" t="s">
        <v>18</v>
      </c>
      <c r="B55" s="6" t="s">
        <v>56</v>
      </c>
      <c r="C55" s="41" t="s">
        <v>167</v>
      </c>
      <c r="D55" s="2" t="s">
        <v>37</v>
      </c>
      <c r="E55" s="6"/>
      <c r="F55" s="6"/>
      <c r="G55" s="6">
        <f t="shared" si="5"/>
        <v>0</v>
      </c>
      <c r="H55" s="7"/>
      <c r="I55" s="10"/>
      <c r="J55" s="11"/>
      <c r="K55" s="11"/>
      <c r="L55" s="11"/>
      <c r="M55" s="11"/>
      <c r="N55" s="11"/>
      <c r="O55" s="11"/>
    </row>
    <row r="57" spans="1:2" ht="15">
      <c r="A57" s="22"/>
      <c r="B57" s="18" t="s">
        <v>102</v>
      </c>
    </row>
    <row r="58" spans="1:2" ht="15">
      <c r="A58" s="22"/>
      <c r="B58" s="18"/>
    </row>
    <row r="59" spans="1:2" ht="15">
      <c r="A59" s="51" t="s">
        <v>96</v>
      </c>
      <c r="B59" s="51"/>
    </row>
    <row r="60" spans="1:2" ht="15">
      <c r="A60" s="51" t="s">
        <v>83</v>
      </c>
      <c r="B60" s="51"/>
    </row>
    <row r="61" spans="1:2" ht="15">
      <c r="A61" s="52">
        <f ca="1">TODAY()</f>
        <v>42107</v>
      </c>
      <c r="B61" s="52"/>
    </row>
  </sheetData>
  <sheetProtection/>
  <mergeCells count="19">
    <mergeCell ref="A59:B59"/>
    <mergeCell ref="A60:B60"/>
    <mergeCell ref="A61:B61"/>
    <mergeCell ref="E9:H9"/>
    <mergeCell ref="I9:L9"/>
    <mergeCell ref="A1:N1"/>
    <mergeCell ref="A2:G2"/>
    <mergeCell ref="A4:B4"/>
    <mergeCell ref="A5:B5"/>
    <mergeCell ref="C5:J5"/>
    <mergeCell ref="E8:H8"/>
    <mergeCell ref="I8:L8"/>
    <mergeCell ref="E44:H44"/>
    <mergeCell ref="I44:L44"/>
    <mergeCell ref="A40:B40"/>
    <mergeCell ref="A41:B41"/>
    <mergeCell ref="C41:J41"/>
    <mergeCell ref="E43:H43"/>
    <mergeCell ref="I43:L43"/>
  </mergeCells>
  <printOptions/>
  <pageMargins left="0.31496062992125984" right="0.31496062992125984" top="0.3937007874015748" bottom="0.5905511811023623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4">
      <selection activeCell="C66" sqref="C66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32</v>
      </c>
      <c r="B31" s="57"/>
      <c r="C31" s="57"/>
      <c r="D31" s="57"/>
      <c r="E31" s="57"/>
      <c r="F31" s="57"/>
    </row>
    <row r="33" spans="1:6" ht="36">
      <c r="A33" s="57" t="s">
        <v>68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176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1">
      <selection activeCell="D47" sqref="D47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32</v>
      </c>
      <c r="B31" s="57"/>
      <c r="C31" s="57"/>
      <c r="D31" s="57"/>
      <c r="E31" s="57"/>
      <c r="F31" s="57"/>
    </row>
    <row r="33" spans="1:6" ht="36">
      <c r="A33" s="57" t="s">
        <v>73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177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4">
      <selection activeCell="D47" sqref="D47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31</v>
      </c>
      <c r="B31" s="57"/>
      <c r="C31" s="57"/>
      <c r="D31" s="57"/>
      <c r="E31" s="57"/>
      <c r="F31" s="57"/>
    </row>
    <row r="33" spans="1:6" ht="36">
      <c r="A33" s="57" t="s">
        <v>77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169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0">
      <selection activeCell="C47" sqref="C47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31</v>
      </c>
      <c r="B31" s="57"/>
      <c r="C31" s="57"/>
      <c r="D31" s="57"/>
      <c r="E31" s="57"/>
      <c r="F31" s="57"/>
    </row>
    <row r="33" spans="1:6" ht="36">
      <c r="A33" s="57" t="s">
        <v>149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172</v>
      </c>
      <c r="B37" s="57"/>
      <c r="C37" s="57"/>
      <c r="D37" s="57"/>
      <c r="E37" s="57"/>
      <c r="F37" s="57"/>
    </row>
    <row r="39" spans="1:7" ht="15">
      <c r="A39" s="51" t="s">
        <v>170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3">
      <selection activeCell="A30" sqref="A30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31</v>
      </c>
      <c r="B31" s="57"/>
      <c r="C31" s="57"/>
      <c r="D31" s="57"/>
      <c r="E31" s="57"/>
      <c r="F31" s="57"/>
    </row>
    <row r="33" spans="1:6" ht="36">
      <c r="A33" s="57" t="s">
        <v>77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107</v>
      </c>
      <c r="B37" s="57"/>
      <c r="C37" s="57"/>
      <c r="D37" s="57"/>
      <c r="E37" s="57"/>
      <c r="F37" s="57"/>
    </row>
    <row r="39" spans="1:7" ht="15">
      <c r="A39" s="51" t="s">
        <v>80</v>
      </c>
      <c r="B39" s="51"/>
      <c r="F39" s="56" t="s">
        <v>82</v>
      </c>
      <c r="G39" s="56"/>
    </row>
    <row r="40" spans="1:7" ht="15">
      <c r="A40" s="51" t="s">
        <v>81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11.421875" style="13" customWidth="1"/>
    <col min="2" max="2" width="3.28125" style="13" customWidth="1"/>
    <col min="3" max="3" width="33.28125" style="13" customWidth="1"/>
    <col min="4" max="5" width="11.421875" style="13" customWidth="1"/>
    <col min="6" max="6" width="0" style="13" hidden="1" customWidth="1"/>
    <col min="7" max="16384" width="11.421875" style="13" customWidth="1"/>
  </cols>
  <sheetData>
    <row r="1" spans="1:3" ht="12.75">
      <c r="A1" s="17" t="s">
        <v>93</v>
      </c>
      <c r="B1" s="60" t="s">
        <v>94</v>
      </c>
      <c r="C1" s="60"/>
    </row>
    <row r="2" spans="1:3" ht="12.75">
      <c r="A2" s="17" t="s">
        <v>95</v>
      </c>
      <c r="B2" s="60" t="s">
        <v>83</v>
      </c>
      <c r="C2" s="60"/>
    </row>
    <row r="4" spans="1:7" ht="12.75">
      <c r="A4" s="58" t="s">
        <v>178</v>
      </c>
      <c r="B4" s="59"/>
      <c r="C4" s="59"/>
      <c r="D4" s="59"/>
      <c r="E4" s="59"/>
      <c r="F4" s="59"/>
      <c r="G4" s="59"/>
    </row>
    <row r="6" spans="1:6" ht="12.75">
      <c r="A6" s="16" t="s">
        <v>92</v>
      </c>
      <c r="B6" s="16"/>
      <c r="C6" s="13" t="s">
        <v>88</v>
      </c>
      <c r="D6" s="13" t="s">
        <v>87</v>
      </c>
      <c r="E6" s="13" t="s">
        <v>86</v>
      </c>
      <c r="F6" s="13" t="s">
        <v>85</v>
      </c>
    </row>
    <row r="7" spans="2:6" ht="15.75" customHeight="1">
      <c r="B7" s="13" t="s">
        <v>9</v>
      </c>
      <c r="C7" s="15" t="s">
        <v>39</v>
      </c>
      <c r="D7" s="20"/>
      <c r="E7" s="19"/>
      <c r="F7" s="15"/>
    </row>
    <row r="8" spans="2:6" ht="15.75" customHeight="1">
      <c r="B8" s="13" t="s">
        <v>10</v>
      </c>
      <c r="C8" s="6" t="s">
        <v>42</v>
      </c>
      <c r="D8" s="20"/>
      <c r="E8" s="19"/>
      <c r="F8" s="15"/>
    </row>
    <row r="9" spans="2:6" ht="15.75" customHeight="1">
      <c r="B9" s="13" t="s">
        <v>11</v>
      </c>
      <c r="C9" s="6" t="s">
        <v>40</v>
      </c>
      <c r="D9" s="20"/>
      <c r="E9" s="19"/>
      <c r="F9" s="15"/>
    </row>
    <row r="10" spans="2:6" ht="15.75" customHeight="1">
      <c r="B10" s="13" t="s">
        <v>12</v>
      </c>
      <c r="C10" s="6" t="s">
        <v>50</v>
      </c>
      <c r="D10" s="20"/>
      <c r="E10" s="19"/>
      <c r="F10" s="15"/>
    </row>
    <row r="11" spans="2:6" ht="15.75" customHeight="1">
      <c r="B11" s="13" t="s">
        <v>13</v>
      </c>
      <c r="C11" s="15"/>
      <c r="D11" s="20"/>
      <c r="E11" s="19"/>
      <c r="F11" s="15"/>
    </row>
    <row r="12" spans="2:6" ht="15.75" customHeight="1">
      <c r="B12" s="13" t="s">
        <v>14</v>
      </c>
      <c r="C12" s="15"/>
      <c r="D12" s="15"/>
      <c r="E12" s="15"/>
      <c r="F12" s="15"/>
    </row>
    <row r="13" spans="2:6" ht="15.75" customHeight="1">
      <c r="B13" s="13" t="s">
        <v>15</v>
      </c>
      <c r="C13" s="15"/>
      <c r="D13" s="15"/>
      <c r="E13" s="15"/>
      <c r="F13" s="15"/>
    </row>
    <row r="14" spans="1:6" ht="12.75">
      <c r="A14" s="16" t="s">
        <v>91</v>
      </c>
      <c r="B14" s="16"/>
      <c r="C14" s="13" t="s">
        <v>88</v>
      </c>
      <c r="D14" s="13" t="s">
        <v>87</v>
      </c>
      <c r="E14" s="13" t="s">
        <v>86</v>
      </c>
      <c r="F14" s="13" t="s">
        <v>85</v>
      </c>
    </row>
    <row r="15" spans="2:6" ht="15.75" customHeight="1">
      <c r="B15" s="13" t="s">
        <v>9</v>
      </c>
      <c r="C15" s="15" t="s">
        <v>174</v>
      </c>
      <c r="D15" s="20"/>
      <c r="E15" s="19"/>
      <c r="F15" s="15"/>
    </row>
    <row r="16" spans="2:6" ht="15.75" customHeight="1">
      <c r="B16" s="13" t="s">
        <v>10</v>
      </c>
      <c r="C16" s="15" t="s">
        <v>68</v>
      </c>
      <c r="D16" s="20">
        <v>37070</v>
      </c>
      <c r="E16" s="19">
        <v>90643</v>
      </c>
      <c r="F16" s="15"/>
    </row>
    <row r="17" spans="2:6" ht="15.75" customHeight="1">
      <c r="B17" s="13" t="s">
        <v>11</v>
      </c>
      <c r="C17" s="15" t="s">
        <v>73</v>
      </c>
      <c r="D17" s="20"/>
      <c r="E17" s="19"/>
      <c r="F17" s="15"/>
    </row>
    <row r="18" spans="2:6" ht="15.75" customHeight="1">
      <c r="B18" s="13" t="s">
        <v>12</v>
      </c>
      <c r="C18" s="15" t="s">
        <v>65</v>
      </c>
      <c r="D18" s="20"/>
      <c r="E18" s="19"/>
      <c r="F18" s="15"/>
    </row>
    <row r="19" spans="2:6" ht="15.75" customHeight="1">
      <c r="B19" s="13" t="s">
        <v>13</v>
      </c>
      <c r="C19" s="15"/>
      <c r="D19" s="19"/>
      <c r="E19" s="19"/>
      <c r="F19" s="15"/>
    </row>
    <row r="20" spans="2:6" ht="15.75" customHeight="1">
      <c r="B20" s="13" t="s">
        <v>14</v>
      </c>
      <c r="C20" s="15"/>
      <c r="D20" s="19"/>
      <c r="E20" s="19"/>
      <c r="F20" s="15"/>
    </row>
    <row r="21" spans="2:6" ht="15.75" customHeight="1">
      <c r="B21" s="13" t="s">
        <v>15</v>
      </c>
      <c r="C21" s="15"/>
      <c r="D21" s="19"/>
      <c r="E21" s="19"/>
      <c r="F21" s="15"/>
    </row>
    <row r="22" spans="1:6" ht="13.5" customHeight="1">
      <c r="A22" s="16" t="s">
        <v>90</v>
      </c>
      <c r="B22" s="16"/>
      <c r="C22" s="13" t="s">
        <v>88</v>
      </c>
      <c r="D22" s="13" t="s">
        <v>87</v>
      </c>
      <c r="E22" s="13" t="s">
        <v>86</v>
      </c>
      <c r="F22" s="13" t="s">
        <v>85</v>
      </c>
    </row>
    <row r="23" spans="2:6" ht="15.75" customHeight="1">
      <c r="B23" s="13" t="s">
        <v>9</v>
      </c>
      <c r="C23" s="42" t="s">
        <v>115</v>
      </c>
      <c r="D23" s="20"/>
      <c r="E23" s="19"/>
      <c r="F23" s="15"/>
    </row>
    <row r="24" spans="2:6" ht="15.75" customHeight="1">
      <c r="B24" s="13" t="s">
        <v>10</v>
      </c>
      <c r="C24" s="42" t="s">
        <v>109</v>
      </c>
      <c r="D24" s="20"/>
      <c r="E24" s="19"/>
      <c r="F24" s="15"/>
    </row>
    <row r="25" spans="2:6" ht="15.75" customHeight="1">
      <c r="B25" s="13" t="s">
        <v>11</v>
      </c>
      <c r="C25" s="42" t="s">
        <v>55</v>
      </c>
      <c r="D25" s="20"/>
      <c r="E25" s="19"/>
      <c r="F25" s="15"/>
    </row>
    <row r="26" spans="2:6" ht="15.75" customHeight="1">
      <c r="B26" s="13" t="s">
        <v>12</v>
      </c>
      <c r="C26" s="42" t="s">
        <v>123</v>
      </c>
      <c r="D26" s="19"/>
      <c r="E26" s="19"/>
      <c r="F26" s="15"/>
    </row>
    <row r="27" spans="2:6" ht="15.75" customHeight="1">
      <c r="B27" s="13" t="s">
        <v>13</v>
      </c>
      <c r="C27" s="42" t="s">
        <v>108</v>
      </c>
      <c r="D27" s="19"/>
      <c r="E27" s="19"/>
      <c r="F27" s="15"/>
    </row>
    <row r="28" spans="2:6" ht="15.75" customHeight="1">
      <c r="B28" s="13" t="s">
        <v>14</v>
      </c>
      <c r="C28" s="15"/>
      <c r="D28" s="19"/>
      <c r="E28" s="19"/>
      <c r="F28" s="15"/>
    </row>
    <row r="29" spans="2:6" ht="15.75" customHeight="1">
      <c r="B29" s="13" t="s">
        <v>15</v>
      </c>
      <c r="C29" s="15"/>
      <c r="D29" s="19"/>
      <c r="E29" s="19"/>
      <c r="F29" s="15"/>
    </row>
    <row r="30" spans="2:6" ht="15.75" customHeight="1">
      <c r="B30" s="13" t="s">
        <v>16</v>
      </c>
      <c r="C30" s="15"/>
      <c r="D30" s="19"/>
      <c r="E30" s="19"/>
      <c r="F30" s="15"/>
    </row>
    <row r="31" spans="2:6" ht="15.75" customHeight="1">
      <c r="B31" s="13" t="s">
        <v>17</v>
      </c>
      <c r="C31" s="15"/>
      <c r="D31" s="19"/>
      <c r="E31" s="19"/>
      <c r="F31" s="15"/>
    </row>
    <row r="32" spans="2:6" ht="15.75" customHeight="1">
      <c r="B32" s="13" t="s">
        <v>18</v>
      </c>
      <c r="C32" s="15"/>
      <c r="D32" s="19"/>
      <c r="E32" s="19"/>
      <c r="F32" s="15"/>
    </row>
    <row r="33" spans="1:6" ht="12.75">
      <c r="A33" s="16" t="s">
        <v>89</v>
      </c>
      <c r="B33" s="16"/>
      <c r="C33" s="13" t="s">
        <v>88</v>
      </c>
      <c r="D33" s="13" t="s">
        <v>87</v>
      </c>
      <c r="E33" s="13" t="s">
        <v>86</v>
      </c>
      <c r="F33" s="13" t="s">
        <v>85</v>
      </c>
    </row>
    <row r="34" spans="2:6" ht="15.75" customHeight="1">
      <c r="B34" s="13" t="s">
        <v>9</v>
      </c>
      <c r="C34" s="15" t="s">
        <v>77</v>
      </c>
      <c r="D34" s="20"/>
      <c r="E34" s="19"/>
      <c r="F34" s="15"/>
    </row>
    <row r="35" spans="2:6" ht="15.75" customHeight="1">
      <c r="B35" s="13" t="s">
        <v>10</v>
      </c>
      <c r="C35" s="15" t="s">
        <v>149</v>
      </c>
      <c r="D35" s="19"/>
      <c r="E35" s="19"/>
      <c r="F35" s="15"/>
    </row>
    <row r="36" spans="2:6" ht="15.75" customHeight="1">
      <c r="B36" s="13" t="s">
        <v>11</v>
      </c>
      <c r="C36" s="15" t="s">
        <v>148</v>
      </c>
      <c r="D36" s="19"/>
      <c r="E36" s="19"/>
      <c r="F36" s="15"/>
    </row>
    <row r="37" spans="2:6" ht="15.75" customHeight="1">
      <c r="B37" s="13" t="s">
        <v>12</v>
      </c>
      <c r="C37" s="15"/>
      <c r="D37" s="19"/>
      <c r="E37" s="19"/>
      <c r="F37" s="14"/>
    </row>
    <row r="39" spans="1:7" ht="409.5">
      <c r="A39" s="58" t="s">
        <v>179</v>
      </c>
      <c r="B39" s="58"/>
      <c r="C39" s="58"/>
      <c r="D39" s="58"/>
      <c r="E39" s="58"/>
      <c r="F39" s="58"/>
      <c r="G39" s="58"/>
    </row>
  </sheetData>
  <sheetProtection/>
  <mergeCells count="4">
    <mergeCell ref="A39:G39"/>
    <mergeCell ref="A4:G4"/>
    <mergeCell ref="B1:C1"/>
    <mergeCell ref="B2:C2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61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5"/>
  <cols>
    <col min="1" max="1" width="3.421875" style="23" customWidth="1"/>
    <col min="2" max="2" width="23.140625" style="0" customWidth="1"/>
    <col min="3" max="3" width="6.7109375" style="9" customWidth="1"/>
    <col min="4" max="5" width="6.7109375" style="0" customWidth="1"/>
    <col min="6" max="6" width="7.7109375" style="23" customWidth="1"/>
    <col min="7" max="7" width="3.7109375" style="0" customWidth="1"/>
    <col min="8" max="8" width="22.8515625" style="0" customWidth="1"/>
    <col min="9" max="10" width="6.7109375" style="23" customWidth="1"/>
    <col min="11" max="11" width="6.7109375" style="0" customWidth="1"/>
    <col min="12" max="12" width="7.7109375" style="23" customWidth="1"/>
  </cols>
  <sheetData>
    <row r="2" spans="2:12" ht="21">
      <c r="B2" s="61" t="s">
        <v>162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4" spans="2:8" ht="18.75">
      <c r="B4" s="28" t="s">
        <v>139</v>
      </c>
      <c r="C4" s="31"/>
      <c r="D4" s="28"/>
      <c r="E4" s="28"/>
      <c r="F4" s="29"/>
      <c r="G4" s="28"/>
      <c r="H4" s="28" t="s">
        <v>140</v>
      </c>
    </row>
    <row r="5" spans="3:10" ht="15">
      <c r="C5" s="32" t="s">
        <v>159</v>
      </c>
      <c r="D5" s="32" t="s">
        <v>160</v>
      </c>
      <c r="I5" s="32" t="s">
        <v>159</v>
      </c>
      <c r="J5" s="32" t="s">
        <v>160</v>
      </c>
    </row>
    <row r="6" spans="1:12" ht="15">
      <c r="A6" s="23">
        <v>1</v>
      </c>
      <c r="B6" s="6" t="s">
        <v>114</v>
      </c>
      <c r="C6" s="30">
        <v>0.375</v>
      </c>
      <c r="D6" s="21">
        <v>1</v>
      </c>
      <c r="E6" s="21"/>
      <c r="F6" s="21" t="s">
        <v>38</v>
      </c>
      <c r="G6" s="23">
        <v>1</v>
      </c>
      <c r="H6" s="6" t="s">
        <v>109</v>
      </c>
      <c r="I6" s="30">
        <v>0.4166666666666667</v>
      </c>
      <c r="J6" s="21">
        <v>1</v>
      </c>
      <c r="K6" s="6"/>
      <c r="L6" s="21" t="s">
        <v>38</v>
      </c>
    </row>
    <row r="7" spans="1:12" ht="15">
      <c r="A7" s="23">
        <v>2</v>
      </c>
      <c r="B7" s="6" t="s">
        <v>63</v>
      </c>
      <c r="C7" s="30">
        <v>0.375</v>
      </c>
      <c r="D7" s="21">
        <v>2</v>
      </c>
      <c r="E7" s="21"/>
      <c r="F7" s="21" t="s">
        <v>38</v>
      </c>
      <c r="G7" s="23">
        <v>2</v>
      </c>
      <c r="H7" s="6" t="s">
        <v>115</v>
      </c>
      <c r="I7" s="30">
        <v>0.4166666666666667</v>
      </c>
      <c r="J7" s="21">
        <v>2</v>
      </c>
      <c r="K7" s="6"/>
      <c r="L7" s="21" t="s">
        <v>38</v>
      </c>
    </row>
    <row r="8" spans="1:12" ht="15">
      <c r="A8" s="23">
        <v>3</v>
      </c>
      <c r="B8" s="6" t="s">
        <v>62</v>
      </c>
      <c r="C8" s="30">
        <v>0.375</v>
      </c>
      <c r="D8" s="21">
        <v>3</v>
      </c>
      <c r="E8" s="21"/>
      <c r="F8" s="21" t="s">
        <v>38</v>
      </c>
      <c r="G8" s="23">
        <v>3</v>
      </c>
      <c r="H8" s="6" t="s">
        <v>53</v>
      </c>
      <c r="I8" s="30">
        <v>0.5416666666666666</v>
      </c>
      <c r="J8" s="21">
        <v>3</v>
      </c>
      <c r="K8" s="6"/>
      <c r="L8" s="21"/>
    </row>
    <row r="9" spans="1:12" ht="15">
      <c r="A9" s="23">
        <v>4</v>
      </c>
      <c r="B9" s="6" t="s">
        <v>52</v>
      </c>
      <c r="C9" s="30">
        <v>0.375</v>
      </c>
      <c r="D9" s="21">
        <v>4</v>
      </c>
      <c r="E9" s="21"/>
      <c r="F9" s="21" t="s">
        <v>37</v>
      </c>
      <c r="G9" s="23">
        <v>4</v>
      </c>
      <c r="H9" s="6" t="s">
        <v>123</v>
      </c>
      <c r="I9" s="30">
        <v>0.5416666666666666</v>
      </c>
      <c r="J9" s="21">
        <v>4</v>
      </c>
      <c r="K9" s="6"/>
      <c r="L9" s="21"/>
    </row>
    <row r="10" spans="1:12" ht="15">
      <c r="A10" s="23">
        <v>5</v>
      </c>
      <c r="B10" s="6" t="s">
        <v>50</v>
      </c>
      <c r="C10" s="30">
        <v>0.4166666666666667</v>
      </c>
      <c r="D10" s="21">
        <v>3</v>
      </c>
      <c r="E10" s="21"/>
      <c r="F10" s="21" t="s">
        <v>35</v>
      </c>
      <c r="G10" s="23">
        <v>5</v>
      </c>
      <c r="H10" s="6" t="s">
        <v>57</v>
      </c>
      <c r="I10" s="30">
        <v>0.6666666666666666</v>
      </c>
      <c r="J10" s="21">
        <v>1</v>
      </c>
      <c r="K10" s="6"/>
      <c r="L10" s="21" t="s">
        <v>58</v>
      </c>
    </row>
    <row r="11" spans="1:12" ht="15">
      <c r="A11" s="23">
        <v>6</v>
      </c>
      <c r="B11" s="6" t="s">
        <v>116</v>
      </c>
      <c r="C11" s="30">
        <v>0.4166666666666667</v>
      </c>
      <c r="D11" s="21">
        <v>4</v>
      </c>
      <c r="E11" s="21"/>
      <c r="F11" s="21" t="s">
        <v>35</v>
      </c>
      <c r="G11" s="23">
        <v>6</v>
      </c>
      <c r="H11" s="6" t="s">
        <v>56</v>
      </c>
      <c r="I11" s="30">
        <v>0.6666666666666666</v>
      </c>
      <c r="J11" s="21">
        <v>2</v>
      </c>
      <c r="K11" s="6"/>
      <c r="L11" s="21" t="s">
        <v>37</v>
      </c>
    </row>
    <row r="12" spans="1:12" ht="15">
      <c r="A12" s="23">
        <v>7</v>
      </c>
      <c r="B12" s="6" t="s">
        <v>117</v>
      </c>
      <c r="C12" s="30">
        <v>0.4583333333333333</v>
      </c>
      <c r="D12" s="21">
        <v>1</v>
      </c>
      <c r="E12" s="21"/>
      <c r="F12" s="21" t="s">
        <v>35</v>
      </c>
      <c r="G12" s="23">
        <v>7</v>
      </c>
      <c r="H12" s="6" t="s">
        <v>59</v>
      </c>
      <c r="I12" s="30">
        <v>0.6666666666666666</v>
      </c>
      <c r="J12" s="21">
        <v>3</v>
      </c>
      <c r="K12" s="6"/>
      <c r="L12" s="21" t="s">
        <v>58</v>
      </c>
    </row>
    <row r="13" spans="1:12" ht="15">
      <c r="A13" s="23">
        <v>8</v>
      </c>
      <c r="B13" s="6" t="s">
        <v>42</v>
      </c>
      <c r="C13" s="30">
        <v>0.4583333333333333</v>
      </c>
      <c r="D13" s="21">
        <v>2</v>
      </c>
      <c r="E13" s="21"/>
      <c r="F13" s="21" t="s">
        <v>35</v>
      </c>
      <c r="G13" s="23">
        <v>8</v>
      </c>
      <c r="H13" s="6" t="s">
        <v>126</v>
      </c>
      <c r="I13" s="30">
        <v>0.6666666666666666</v>
      </c>
      <c r="J13" s="21">
        <v>4</v>
      </c>
      <c r="K13" s="6"/>
      <c r="L13" s="21" t="s">
        <v>35</v>
      </c>
    </row>
    <row r="14" spans="1:12" ht="15">
      <c r="A14" s="23">
        <v>9</v>
      </c>
      <c r="B14" s="6" t="s">
        <v>118</v>
      </c>
      <c r="C14" s="30">
        <v>0.4583333333333333</v>
      </c>
      <c r="D14" s="21">
        <v>3</v>
      </c>
      <c r="E14" s="21"/>
      <c r="F14" s="21" t="s">
        <v>58</v>
      </c>
      <c r="G14" s="23">
        <v>9</v>
      </c>
      <c r="H14" s="6" t="s">
        <v>127</v>
      </c>
      <c r="I14" s="30">
        <v>0.7083333333333334</v>
      </c>
      <c r="J14" s="21">
        <v>1</v>
      </c>
      <c r="K14" s="6"/>
      <c r="L14" s="21"/>
    </row>
    <row r="15" spans="1:12" ht="15">
      <c r="A15" s="23">
        <v>10</v>
      </c>
      <c r="B15" s="6" t="s">
        <v>119</v>
      </c>
      <c r="C15" s="30">
        <v>0.4583333333333333</v>
      </c>
      <c r="D15" s="21">
        <v>4</v>
      </c>
      <c r="E15" s="21"/>
      <c r="F15" s="21" t="s">
        <v>69</v>
      </c>
      <c r="G15" s="23">
        <v>10</v>
      </c>
      <c r="H15" s="6" t="s">
        <v>55</v>
      </c>
      <c r="I15" s="30">
        <v>0.7083333333333334</v>
      </c>
      <c r="J15" s="21">
        <v>2</v>
      </c>
      <c r="K15" s="6"/>
      <c r="L15" s="21" t="s">
        <v>37</v>
      </c>
    </row>
    <row r="16" spans="1:6" ht="15">
      <c r="A16" s="23">
        <v>11</v>
      </c>
      <c r="B16" s="6" t="s">
        <v>120</v>
      </c>
      <c r="C16" s="30">
        <v>0.5</v>
      </c>
      <c r="D16" s="21">
        <v>1</v>
      </c>
      <c r="E16" s="21"/>
      <c r="F16" s="21" t="s">
        <v>69</v>
      </c>
    </row>
    <row r="17" spans="1:6" ht="15">
      <c r="A17" s="23">
        <v>12</v>
      </c>
      <c r="B17" s="6" t="s">
        <v>136</v>
      </c>
      <c r="C17" s="30">
        <v>0.5</v>
      </c>
      <c r="D17" s="21">
        <v>2</v>
      </c>
      <c r="E17" s="21"/>
      <c r="F17" s="21" t="s">
        <v>37</v>
      </c>
    </row>
    <row r="18" spans="1:6" ht="15">
      <c r="A18" s="23">
        <v>13</v>
      </c>
      <c r="B18" s="6" t="s">
        <v>43</v>
      </c>
      <c r="C18" s="30">
        <v>0.5</v>
      </c>
      <c r="D18" s="21">
        <v>3</v>
      </c>
      <c r="E18" s="21"/>
      <c r="F18" s="21" t="s">
        <v>35</v>
      </c>
    </row>
    <row r="19" spans="1:6" ht="15">
      <c r="A19" s="23">
        <v>14</v>
      </c>
      <c r="B19" s="6" t="s">
        <v>40</v>
      </c>
      <c r="C19" s="30">
        <v>0.5</v>
      </c>
      <c r="D19" s="21">
        <v>4</v>
      </c>
      <c r="E19" s="21"/>
      <c r="F19" s="21" t="s">
        <v>35</v>
      </c>
    </row>
    <row r="20" spans="1:6" ht="15">
      <c r="A20" s="23">
        <v>15</v>
      </c>
      <c r="B20" s="6" t="s">
        <v>121</v>
      </c>
      <c r="C20" s="30">
        <v>0.5416666666666666</v>
      </c>
      <c r="D20" s="21">
        <v>1</v>
      </c>
      <c r="E20" s="21"/>
      <c r="F20" s="21" t="s">
        <v>37</v>
      </c>
    </row>
    <row r="21" spans="1:6" ht="15">
      <c r="A21" s="23">
        <v>16</v>
      </c>
      <c r="B21" s="6" t="s">
        <v>122</v>
      </c>
      <c r="C21" s="30">
        <v>0.5416666666666666</v>
      </c>
      <c r="D21" s="21">
        <v>2</v>
      </c>
      <c r="E21" s="21"/>
      <c r="F21" s="21" t="s">
        <v>37</v>
      </c>
    </row>
    <row r="22" spans="1:6" ht="15">
      <c r="A22" s="23">
        <v>17</v>
      </c>
      <c r="B22" s="6" t="s">
        <v>124</v>
      </c>
      <c r="C22" s="30">
        <v>0.5833333333333334</v>
      </c>
      <c r="D22" s="21">
        <v>1</v>
      </c>
      <c r="E22" s="21"/>
      <c r="F22" s="21" t="s">
        <v>35</v>
      </c>
    </row>
    <row r="23" spans="1:6" ht="15">
      <c r="A23" s="23">
        <v>18</v>
      </c>
      <c r="B23" s="6" t="s">
        <v>48</v>
      </c>
      <c r="C23" s="30">
        <v>0.5833333333333334</v>
      </c>
      <c r="D23" s="21">
        <v>2</v>
      </c>
      <c r="E23" s="21"/>
      <c r="F23" s="21" t="s">
        <v>137</v>
      </c>
    </row>
    <row r="24" spans="1:6" ht="15">
      <c r="A24" s="23">
        <v>19</v>
      </c>
      <c r="B24" s="6" t="s">
        <v>125</v>
      </c>
      <c r="C24" s="30">
        <v>0.5833333333333334</v>
      </c>
      <c r="D24" s="21">
        <v>3</v>
      </c>
      <c r="E24" s="21"/>
      <c r="F24" s="21" t="s">
        <v>137</v>
      </c>
    </row>
    <row r="25" spans="1:6" ht="15">
      <c r="A25" s="23">
        <v>20</v>
      </c>
      <c r="B25" s="6" t="s">
        <v>47</v>
      </c>
      <c r="C25" s="30">
        <v>0.5833333333333334</v>
      </c>
      <c r="D25" s="21">
        <v>4</v>
      </c>
      <c r="E25" s="21"/>
      <c r="F25" s="21" t="s">
        <v>37</v>
      </c>
    </row>
    <row r="26" spans="1:6" ht="15">
      <c r="A26" s="23">
        <v>21</v>
      </c>
      <c r="B26" s="6" t="s">
        <v>51</v>
      </c>
      <c r="C26" s="30">
        <v>0.625</v>
      </c>
      <c r="D26" s="21">
        <v>1</v>
      </c>
      <c r="E26" s="21"/>
      <c r="F26" s="21" t="s">
        <v>49</v>
      </c>
    </row>
    <row r="27" spans="1:6" ht="15">
      <c r="A27" s="23">
        <v>22</v>
      </c>
      <c r="B27" s="6" t="s">
        <v>61</v>
      </c>
      <c r="C27" s="30">
        <v>0.625</v>
      </c>
      <c r="D27" s="21">
        <v>2</v>
      </c>
      <c r="E27" s="21"/>
      <c r="F27" s="21" t="s">
        <v>37</v>
      </c>
    </row>
    <row r="28" spans="1:6" ht="409.5">
      <c r="A28" s="23">
        <v>23</v>
      </c>
      <c r="B28" s="6" t="s">
        <v>44</v>
      </c>
      <c r="C28" s="30">
        <v>0.625</v>
      </c>
      <c r="D28" s="21">
        <v>3</v>
      </c>
      <c r="E28" s="21"/>
      <c r="F28" s="21" t="s">
        <v>45</v>
      </c>
    </row>
    <row r="29" spans="1:6" ht="409.5">
      <c r="A29" s="23">
        <v>24</v>
      </c>
      <c r="B29" s="6" t="s">
        <v>46</v>
      </c>
      <c r="C29" s="30">
        <v>0.625</v>
      </c>
      <c r="D29" s="21">
        <v>4</v>
      </c>
      <c r="E29" s="21"/>
      <c r="F29" s="21" t="s">
        <v>45</v>
      </c>
    </row>
    <row r="30" spans="1:6" ht="409.5">
      <c r="A30" s="23">
        <v>25</v>
      </c>
      <c r="B30" s="6" t="s">
        <v>128</v>
      </c>
      <c r="C30" s="30">
        <v>0.7083333333333334</v>
      </c>
      <c r="D30" s="21">
        <v>3</v>
      </c>
      <c r="E30" s="21"/>
      <c r="F30" s="21" t="s">
        <v>37</v>
      </c>
    </row>
    <row r="31" spans="1:6" ht="409.5">
      <c r="A31" s="23">
        <v>26</v>
      </c>
      <c r="B31" s="6" t="s">
        <v>129</v>
      </c>
      <c r="C31" s="30">
        <v>0.7083333333333334</v>
      </c>
      <c r="D31" s="21">
        <v>4</v>
      </c>
      <c r="E31" s="21"/>
      <c r="F31" s="21" t="s">
        <v>37</v>
      </c>
    </row>
    <row r="32" spans="1:6" ht="409.5">
      <c r="A32" s="23">
        <v>27</v>
      </c>
      <c r="B32" s="6" t="s">
        <v>41</v>
      </c>
      <c r="C32" s="30">
        <v>0.75</v>
      </c>
      <c r="D32" s="21">
        <v>1</v>
      </c>
      <c r="E32" s="21"/>
      <c r="F32" s="21" t="s">
        <v>37</v>
      </c>
    </row>
    <row r="33" spans="1:6" ht="409.5">
      <c r="A33" s="23">
        <v>28</v>
      </c>
      <c r="B33" s="6" t="s">
        <v>36</v>
      </c>
      <c r="C33" s="30">
        <v>0.75</v>
      </c>
      <c r="D33" s="21">
        <v>2</v>
      </c>
      <c r="E33" s="21"/>
      <c r="F33" s="21" t="s">
        <v>37</v>
      </c>
    </row>
    <row r="34" spans="2:6" ht="409.5">
      <c r="B34" s="11"/>
      <c r="C34" s="34"/>
      <c r="D34" s="35"/>
      <c r="E34" s="35"/>
      <c r="F34" s="35"/>
    </row>
    <row r="36" spans="2:12" ht="21">
      <c r="B36" s="61" t="s">
        <v>161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8" spans="2:8" ht="18.75">
      <c r="B38" s="27" t="s">
        <v>141</v>
      </c>
      <c r="C38" s="31"/>
      <c r="D38" s="28"/>
      <c r="E38" s="28"/>
      <c r="F38" s="29"/>
      <c r="G38" s="28"/>
      <c r="H38" s="28" t="s">
        <v>142</v>
      </c>
    </row>
    <row r="39" spans="3:10" ht="409.5">
      <c r="C39" s="32" t="s">
        <v>159</v>
      </c>
      <c r="D39" s="32" t="s">
        <v>160</v>
      </c>
      <c r="I39" s="32" t="s">
        <v>159</v>
      </c>
      <c r="J39" s="32" t="s">
        <v>160</v>
      </c>
    </row>
    <row r="40" spans="1:12" ht="409.5">
      <c r="A40" s="23">
        <v>1</v>
      </c>
      <c r="B40" s="24" t="s">
        <v>143</v>
      </c>
      <c r="C40" s="30">
        <v>0.5</v>
      </c>
      <c r="D40" s="26">
        <v>1</v>
      </c>
      <c r="E40" s="25"/>
      <c r="F40" s="26" t="s">
        <v>38</v>
      </c>
      <c r="G40" s="23">
        <v>1</v>
      </c>
      <c r="H40" s="25" t="s">
        <v>147</v>
      </c>
      <c r="I40" s="33">
        <v>0.5833333333333334</v>
      </c>
      <c r="J40" s="26">
        <v>2</v>
      </c>
      <c r="K40" s="25"/>
      <c r="L40" s="26" t="s">
        <v>69</v>
      </c>
    </row>
    <row r="41" spans="1:12" ht="409.5">
      <c r="A41" s="23">
        <v>2</v>
      </c>
      <c r="B41" s="25" t="s">
        <v>144</v>
      </c>
      <c r="C41" s="30">
        <v>0.5</v>
      </c>
      <c r="D41" s="26">
        <v>2</v>
      </c>
      <c r="E41" s="25"/>
      <c r="F41" s="26" t="s">
        <v>38</v>
      </c>
      <c r="G41" s="23">
        <v>2</v>
      </c>
      <c r="H41" s="25" t="s">
        <v>148</v>
      </c>
      <c r="I41" s="33">
        <v>0.5833333333333334</v>
      </c>
      <c r="J41" s="26">
        <v>3</v>
      </c>
      <c r="K41" s="25"/>
      <c r="L41" s="26" t="s">
        <v>37</v>
      </c>
    </row>
    <row r="42" spans="1:12" ht="409.5">
      <c r="A42" s="23">
        <v>3</v>
      </c>
      <c r="B42" s="25" t="s">
        <v>74</v>
      </c>
      <c r="C42" s="30">
        <v>0.5</v>
      </c>
      <c r="D42" s="26">
        <v>3</v>
      </c>
      <c r="E42" s="25"/>
      <c r="F42" s="26" t="s">
        <v>38</v>
      </c>
      <c r="G42" s="23">
        <v>3</v>
      </c>
      <c r="H42" s="25" t="s">
        <v>149</v>
      </c>
      <c r="I42" s="33">
        <v>0.5833333333333334</v>
      </c>
      <c r="J42" s="26">
        <v>4</v>
      </c>
      <c r="K42" s="25"/>
      <c r="L42" s="26" t="s">
        <v>58</v>
      </c>
    </row>
    <row r="43" spans="1:6" ht="409.5">
      <c r="A43" s="23">
        <v>4</v>
      </c>
      <c r="B43" s="25" t="s">
        <v>76</v>
      </c>
      <c r="C43" s="30">
        <v>0.5</v>
      </c>
      <c r="D43" s="26">
        <v>4</v>
      </c>
      <c r="E43" s="25"/>
      <c r="F43" s="26" t="s">
        <v>38</v>
      </c>
    </row>
    <row r="44" spans="1:6" ht="409.5">
      <c r="A44" s="23">
        <v>5</v>
      </c>
      <c r="B44" s="25" t="s">
        <v>145</v>
      </c>
      <c r="C44" s="30">
        <v>0.5416666666666666</v>
      </c>
      <c r="D44" s="26">
        <v>1</v>
      </c>
      <c r="E44" s="25"/>
      <c r="F44" s="26" t="s">
        <v>69</v>
      </c>
    </row>
    <row r="45" spans="1:6" ht="409.5">
      <c r="A45" s="23">
        <v>6</v>
      </c>
      <c r="B45" s="25" t="s">
        <v>66</v>
      </c>
      <c r="C45" s="30">
        <v>0.5416666666666666</v>
      </c>
      <c r="D45" s="26">
        <v>2</v>
      </c>
      <c r="E45" s="25"/>
      <c r="F45" s="26" t="s">
        <v>38</v>
      </c>
    </row>
    <row r="46" spans="1:6" ht="409.5">
      <c r="A46" s="23">
        <v>7</v>
      </c>
      <c r="B46" s="25" t="s">
        <v>70</v>
      </c>
      <c r="C46" s="30">
        <v>0.5416666666666666</v>
      </c>
      <c r="D46" s="26">
        <v>3</v>
      </c>
      <c r="E46" s="25"/>
      <c r="F46" s="26" t="s">
        <v>69</v>
      </c>
    </row>
    <row r="47" spans="1:6" ht="409.5">
      <c r="A47" s="23">
        <v>8</v>
      </c>
      <c r="B47" s="25" t="s">
        <v>68</v>
      </c>
      <c r="C47" s="30">
        <v>0.5416666666666666</v>
      </c>
      <c r="D47" s="26">
        <v>4</v>
      </c>
      <c r="E47" s="25"/>
      <c r="F47" s="26" t="s">
        <v>38</v>
      </c>
    </row>
    <row r="48" spans="1:6" ht="409.5">
      <c r="A48" s="23">
        <v>9</v>
      </c>
      <c r="B48" s="25" t="s">
        <v>146</v>
      </c>
      <c r="C48" s="30">
        <v>0.5833333333333334</v>
      </c>
      <c r="D48" s="26">
        <v>1</v>
      </c>
      <c r="E48" s="25"/>
      <c r="F48" s="26" t="s">
        <v>69</v>
      </c>
    </row>
    <row r="49" spans="1:6" ht="409.5">
      <c r="A49" s="23">
        <v>10</v>
      </c>
      <c r="B49" s="25" t="s">
        <v>150</v>
      </c>
      <c r="C49" s="30">
        <v>0.625</v>
      </c>
      <c r="D49" s="26">
        <v>1</v>
      </c>
      <c r="E49" s="25"/>
      <c r="F49" s="26" t="s">
        <v>35</v>
      </c>
    </row>
    <row r="50" spans="1:6" ht="409.5">
      <c r="A50" s="23">
        <v>11</v>
      </c>
      <c r="B50" s="25" t="s">
        <v>151</v>
      </c>
      <c r="C50" s="30">
        <v>0.625</v>
      </c>
      <c r="D50" s="26">
        <v>2</v>
      </c>
      <c r="E50" s="25"/>
      <c r="F50" s="26" t="s">
        <v>35</v>
      </c>
    </row>
    <row r="51" spans="1:6" ht="409.5">
      <c r="A51" s="23">
        <v>12</v>
      </c>
      <c r="B51" s="25" t="s">
        <v>152</v>
      </c>
      <c r="C51" s="30">
        <v>0.625</v>
      </c>
      <c r="D51" s="26">
        <v>3</v>
      </c>
      <c r="E51" s="25"/>
      <c r="F51" s="26" t="s">
        <v>35</v>
      </c>
    </row>
    <row r="52" spans="1:6" ht="409.5">
      <c r="A52" s="23">
        <v>13</v>
      </c>
      <c r="B52" s="25" t="s">
        <v>153</v>
      </c>
      <c r="C52" s="30">
        <v>0.625</v>
      </c>
      <c r="D52" s="26">
        <v>4</v>
      </c>
      <c r="E52" s="25"/>
      <c r="F52" s="26" t="s">
        <v>35</v>
      </c>
    </row>
    <row r="53" spans="1:6" ht="409.5">
      <c r="A53" s="23">
        <v>14</v>
      </c>
      <c r="B53" s="25" t="s">
        <v>154</v>
      </c>
      <c r="C53" s="30">
        <v>0.6666666666666666</v>
      </c>
      <c r="D53" s="26">
        <v>1</v>
      </c>
      <c r="E53" s="25"/>
      <c r="F53" s="26" t="s">
        <v>35</v>
      </c>
    </row>
    <row r="54" spans="1:6" ht="409.5">
      <c r="A54" s="23">
        <v>15</v>
      </c>
      <c r="B54" s="25" t="s">
        <v>65</v>
      </c>
      <c r="C54" s="30">
        <v>0.6666666666666666</v>
      </c>
      <c r="D54" s="26">
        <v>2</v>
      </c>
      <c r="E54" s="25"/>
      <c r="F54" s="26" t="s">
        <v>35</v>
      </c>
    </row>
    <row r="55" spans="1:6" ht="409.5">
      <c r="A55" s="23">
        <v>16</v>
      </c>
      <c r="B55" s="25" t="s">
        <v>64</v>
      </c>
      <c r="C55" s="30">
        <v>0.6666666666666666</v>
      </c>
      <c r="D55" s="26">
        <v>3</v>
      </c>
      <c r="E55" s="25"/>
      <c r="F55" s="26" t="s">
        <v>35</v>
      </c>
    </row>
    <row r="56" spans="1:6" ht="409.5">
      <c r="A56" s="23">
        <v>17</v>
      </c>
      <c r="B56" s="25" t="s">
        <v>67</v>
      </c>
      <c r="C56" s="30">
        <v>0.6666666666666666</v>
      </c>
      <c r="D56" s="26">
        <v>4</v>
      </c>
      <c r="E56" s="25"/>
      <c r="F56" s="26" t="s">
        <v>35</v>
      </c>
    </row>
    <row r="57" spans="1:6" ht="409.5">
      <c r="A57" s="23">
        <v>18</v>
      </c>
      <c r="B57" s="25" t="s">
        <v>71</v>
      </c>
      <c r="C57" s="30">
        <v>0.7083333333333334</v>
      </c>
      <c r="D57" s="26">
        <v>2</v>
      </c>
      <c r="E57" s="25"/>
      <c r="F57" s="26" t="s">
        <v>37</v>
      </c>
    </row>
    <row r="58" spans="1:6" ht="409.5">
      <c r="A58" s="23">
        <v>19</v>
      </c>
      <c r="B58" s="25" t="s">
        <v>75</v>
      </c>
      <c r="C58" s="30">
        <v>0.7083333333333334</v>
      </c>
      <c r="D58" s="26">
        <v>3</v>
      </c>
      <c r="E58" s="25"/>
      <c r="F58" s="26" t="s">
        <v>49</v>
      </c>
    </row>
    <row r="59" spans="1:6" ht="409.5">
      <c r="A59" s="23">
        <v>20</v>
      </c>
      <c r="B59" s="25" t="s">
        <v>155</v>
      </c>
      <c r="C59" s="30">
        <v>0.7083333333333334</v>
      </c>
      <c r="D59" s="26">
        <v>4</v>
      </c>
      <c r="E59" s="25"/>
      <c r="F59" s="26"/>
    </row>
    <row r="60" spans="1:6" ht="409.5">
      <c r="A60" s="23">
        <v>21</v>
      </c>
      <c r="B60" s="25" t="s">
        <v>73</v>
      </c>
      <c r="C60" s="30">
        <v>0.75</v>
      </c>
      <c r="D60" s="26">
        <v>1</v>
      </c>
      <c r="E60" s="25"/>
      <c r="F60" s="26" t="s">
        <v>37</v>
      </c>
    </row>
    <row r="61" spans="1:6" ht="409.5">
      <c r="A61" s="23">
        <v>22</v>
      </c>
      <c r="B61" s="25" t="s">
        <v>72</v>
      </c>
      <c r="C61" s="30">
        <v>0.75</v>
      </c>
      <c r="D61" s="26">
        <v>2</v>
      </c>
      <c r="E61" s="25"/>
      <c r="F61" s="26" t="s">
        <v>37</v>
      </c>
    </row>
  </sheetData>
  <sheetProtection/>
  <mergeCells count="2">
    <mergeCell ref="B2:L2"/>
    <mergeCell ref="B36:L36"/>
  </mergeCells>
  <printOptions/>
  <pageMargins left="0.6299212598425197" right="0.2362204724409448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160" zoomScaleNormal="160"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C13" sqref="C13"/>
    </sheetView>
  </sheetViews>
  <sheetFormatPr defaultColWidth="11.421875" defaultRowHeight="15"/>
  <cols>
    <col min="1" max="1" width="3.57421875" style="1" customWidth="1"/>
    <col min="2" max="2" width="21.7109375" style="0" customWidth="1"/>
    <col min="3" max="3" width="3.8515625" style="0" customWidth="1"/>
    <col min="4" max="7" width="5.7109375" style="0" customWidth="1"/>
    <col min="8" max="8" width="4.7109375" style="0" customWidth="1"/>
    <col min="9" max="11" width="5.7109375" style="0" customWidth="1"/>
    <col min="12" max="12" width="6.28125" style="0" customWidth="1"/>
    <col min="13" max="13" width="7.57421875" style="0" customWidth="1"/>
    <col min="14" max="14" width="6.140625" style="0" customWidth="1"/>
    <col min="15" max="15" width="6.421875" style="0" customWidth="1"/>
  </cols>
  <sheetData>
    <row r="1" spans="1:14" ht="23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7" ht="23.25">
      <c r="A2" s="54" t="s">
        <v>111</v>
      </c>
      <c r="B2" s="54"/>
      <c r="C2" s="54"/>
      <c r="D2" s="54"/>
      <c r="E2" s="54"/>
      <c r="F2" s="54"/>
      <c r="G2" s="54"/>
    </row>
    <row r="3" ht="15"/>
    <row r="4" spans="1:2" ht="18.75">
      <c r="A4" s="55" t="s">
        <v>32</v>
      </c>
      <c r="B4" s="55"/>
    </row>
    <row r="5" spans="1:10" ht="18.75">
      <c r="A5" s="55" t="s">
        <v>0</v>
      </c>
      <c r="B5" s="55"/>
      <c r="C5" s="55" t="s">
        <v>157</v>
      </c>
      <c r="D5" s="55"/>
      <c r="E5" s="55"/>
      <c r="F5" s="55"/>
      <c r="G5" s="55"/>
      <c r="H5" s="55"/>
      <c r="I5" s="55"/>
      <c r="J5" s="55"/>
    </row>
    <row r="6" ht="15"/>
    <row r="7" ht="15"/>
    <row r="8" ht="15"/>
    <row r="10" spans="5:12" ht="15">
      <c r="E10" s="43" t="s">
        <v>112</v>
      </c>
      <c r="F10" s="44"/>
      <c r="G10" s="44"/>
      <c r="H10" s="45"/>
      <c r="I10" s="43" t="s">
        <v>113</v>
      </c>
      <c r="J10" s="44"/>
      <c r="K10" s="44"/>
      <c r="L10" s="45"/>
    </row>
    <row r="11" spans="5:12" ht="15">
      <c r="E11" s="46" t="s">
        <v>138</v>
      </c>
      <c r="F11" s="47"/>
      <c r="G11" s="47"/>
      <c r="H11" s="48"/>
      <c r="I11" s="46" t="s">
        <v>138</v>
      </c>
      <c r="J11" s="47"/>
      <c r="K11" s="47"/>
      <c r="L11" s="48"/>
    </row>
    <row r="12" spans="1:15" s="5" customFormat="1" ht="12.75">
      <c r="A12" s="2" t="s">
        <v>1</v>
      </c>
      <c r="B12" s="2" t="s">
        <v>2</v>
      </c>
      <c r="C12" s="2"/>
      <c r="D12" s="2" t="s">
        <v>3</v>
      </c>
      <c r="E12" s="2" t="s">
        <v>4</v>
      </c>
      <c r="F12" s="2" t="s">
        <v>5</v>
      </c>
      <c r="G12" s="2" t="s">
        <v>6</v>
      </c>
      <c r="H12" s="3" t="s">
        <v>7</v>
      </c>
      <c r="I12" s="4" t="s">
        <v>4</v>
      </c>
      <c r="J12" s="2" t="s">
        <v>5</v>
      </c>
      <c r="K12" s="2" t="s">
        <v>6</v>
      </c>
      <c r="L12" s="3" t="s">
        <v>7</v>
      </c>
      <c r="M12" s="4" t="s">
        <v>100</v>
      </c>
      <c r="N12" s="2" t="s">
        <v>101</v>
      </c>
      <c r="O12" s="2" t="s">
        <v>8</v>
      </c>
    </row>
    <row r="13" spans="1:15" s="9" customFormat="1" ht="15">
      <c r="A13" s="36" t="s">
        <v>9</v>
      </c>
      <c r="B13" s="25" t="s">
        <v>64</v>
      </c>
      <c r="C13" s="25"/>
      <c r="D13" s="26" t="s">
        <v>35</v>
      </c>
      <c r="E13" s="6">
        <v>346</v>
      </c>
      <c r="F13" s="6">
        <v>148</v>
      </c>
      <c r="G13" s="6">
        <f aca="true" t="shared" si="0" ref="G13:G34">SUM(E13:F13)</f>
        <v>494</v>
      </c>
      <c r="H13" s="7">
        <v>12</v>
      </c>
      <c r="I13" s="8">
        <v>333</v>
      </c>
      <c r="J13" s="6">
        <v>175</v>
      </c>
      <c r="K13" s="6">
        <f aca="true" t="shared" si="1" ref="K13:K24">SUM(I13:J13)</f>
        <v>508</v>
      </c>
      <c r="L13" s="7">
        <v>8</v>
      </c>
      <c r="M13" s="8">
        <f aca="true" t="shared" si="2" ref="M13:M24">SUM(F13+J13)</f>
        <v>323</v>
      </c>
      <c r="N13" s="6">
        <f aca="true" t="shared" si="3" ref="N13:N24">SUM(H13+L13)</f>
        <v>20</v>
      </c>
      <c r="O13" s="6">
        <f aca="true" t="shared" si="4" ref="O13:O24">SUM(G13+K13)</f>
        <v>1002</v>
      </c>
    </row>
    <row r="14" spans="1:15" s="9" customFormat="1" ht="15">
      <c r="A14" s="36" t="s">
        <v>10</v>
      </c>
      <c r="B14" s="25" t="s">
        <v>68</v>
      </c>
      <c r="C14" s="25"/>
      <c r="D14" s="26" t="s">
        <v>38</v>
      </c>
      <c r="E14" s="6">
        <v>354</v>
      </c>
      <c r="F14" s="6">
        <v>173</v>
      </c>
      <c r="G14" s="6">
        <f t="shared" si="0"/>
        <v>527</v>
      </c>
      <c r="H14" s="7">
        <v>9</v>
      </c>
      <c r="I14" s="8">
        <v>337</v>
      </c>
      <c r="J14" s="6">
        <v>122</v>
      </c>
      <c r="K14" s="6">
        <f t="shared" si="1"/>
        <v>459</v>
      </c>
      <c r="L14" s="7">
        <v>14</v>
      </c>
      <c r="M14" s="8">
        <f t="shared" si="2"/>
        <v>295</v>
      </c>
      <c r="N14" s="6">
        <f t="shared" si="3"/>
        <v>23</v>
      </c>
      <c r="O14" s="6">
        <f t="shared" si="4"/>
        <v>986</v>
      </c>
    </row>
    <row r="15" spans="1:15" s="9" customFormat="1" ht="15">
      <c r="A15" s="36" t="s">
        <v>11</v>
      </c>
      <c r="B15" s="25" t="s">
        <v>73</v>
      </c>
      <c r="C15" s="25"/>
      <c r="D15" s="26" t="s">
        <v>37</v>
      </c>
      <c r="E15" s="6">
        <v>328</v>
      </c>
      <c r="F15" s="6">
        <v>158</v>
      </c>
      <c r="G15" s="6">
        <f t="shared" si="0"/>
        <v>486</v>
      </c>
      <c r="H15" s="7">
        <v>11</v>
      </c>
      <c r="I15" s="8">
        <v>341</v>
      </c>
      <c r="J15" s="6">
        <v>158</v>
      </c>
      <c r="K15" s="6">
        <f t="shared" si="1"/>
        <v>499</v>
      </c>
      <c r="L15" s="7">
        <v>5</v>
      </c>
      <c r="M15" s="8">
        <f t="shared" si="2"/>
        <v>316</v>
      </c>
      <c r="N15" s="6">
        <f t="shared" si="3"/>
        <v>16</v>
      </c>
      <c r="O15" s="6">
        <f t="shared" si="4"/>
        <v>985</v>
      </c>
    </row>
    <row r="16" spans="1:15" s="9" customFormat="1" ht="15">
      <c r="A16" s="36" t="s">
        <v>12</v>
      </c>
      <c r="B16" s="25" t="s">
        <v>65</v>
      </c>
      <c r="C16" s="25"/>
      <c r="D16" s="26" t="s">
        <v>35</v>
      </c>
      <c r="E16" s="6">
        <v>328</v>
      </c>
      <c r="F16" s="6">
        <v>151</v>
      </c>
      <c r="G16" s="6">
        <f t="shared" si="0"/>
        <v>479</v>
      </c>
      <c r="H16" s="7"/>
      <c r="I16" s="8">
        <v>333</v>
      </c>
      <c r="J16" s="6">
        <v>153</v>
      </c>
      <c r="K16" s="6">
        <f t="shared" si="1"/>
        <v>486</v>
      </c>
      <c r="L16" s="7">
        <v>8</v>
      </c>
      <c r="M16" s="8">
        <f t="shared" si="2"/>
        <v>304</v>
      </c>
      <c r="N16" s="6">
        <f t="shared" si="3"/>
        <v>8</v>
      </c>
      <c r="O16" s="6">
        <f t="shared" si="4"/>
        <v>965</v>
      </c>
    </row>
    <row r="17" spans="1:15" s="9" customFormat="1" ht="15">
      <c r="A17" s="2" t="s">
        <v>13</v>
      </c>
      <c r="B17" s="25" t="s">
        <v>66</v>
      </c>
      <c r="C17" s="25"/>
      <c r="D17" s="26" t="s">
        <v>38</v>
      </c>
      <c r="E17" s="6">
        <v>330</v>
      </c>
      <c r="F17" s="6">
        <v>154</v>
      </c>
      <c r="G17" s="6">
        <f t="shared" si="0"/>
        <v>484</v>
      </c>
      <c r="H17" s="7">
        <v>8</v>
      </c>
      <c r="I17" s="8">
        <v>341</v>
      </c>
      <c r="J17" s="6">
        <v>138</v>
      </c>
      <c r="K17" s="6">
        <f t="shared" si="1"/>
        <v>479</v>
      </c>
      <c r="L17" s="7">
        <v>12</v>
      </c>
      <c r="M17" s="8">
        <f t="shared" si="2"/>
        <v>292</v>
      </c>
      <c r="N17" s="6">
        <f t="shared" si="3"/>
        <v>20</v>
      </c>
      <c r="O17" s="6">
        <f t="shared" si="4"/>
        <v>963</v>
      </c>
    </row>
    <row r="18" spans="1:15" s="9" customFormat="1" ht="15">
      <c r="A18" s="2" t="s">
        <v>14</v>
      </c>
      <c r="B18" s="25" t="s">
        <v>74</v>
      </c>
      <c r="C18" s="25"/>
      <c r="D18" s="26" t="s">
        <v>38</v>
      </c>
      <c r="E18" s="6">
        <v>337</v>
      </c>
      <c r="F18" s="6">
        <v>126</v>
      </c>
      <c r="G18" s="6">
        <f t="shared" si="0"/>
        <v>463</v>
      </c>
      <c r="H18" s="7">
        <v>18</v>
      </c>
      <c r="I18" s="8">
        <v>341</v>
      </c>
      <c r="J18" s="6">
        <v>130</v>
      </c>
      <c r="K18" s="6">
        <f t="shared" si="1"/>
        <v>471</v>
      </c>
      <c r="L18" s="7">
        <v>15</v>
      </c>
      <c r="M18" s="8">
        <f t="shared" si="2"/>
        <v>256</v>
      </c>
      <c r="N18" s="6">
        <f t="shared" si="3"/>
        <v>33</v>
      </c>
      <c r="O18" s="6">
        <f t="shared" si="4"/>
        <v>934</v>
      </c>
    </row>
    <row r="19" spans="1:15" s="9" customFormat="1" ht="15">
      <c r="A19" s="2" t="s">
        <v>15</v>
      </c>
      <c r="B19" s="25" t="s">
        <v>67</v>
      </c>
      <c r="C19" s="25"/>
      <c r="D19" s="26" t="s">
        <v>35</v>
      </c>
      <c r="E19" s="6">
        <v>309</v>
      </c>
      <c r="F19" s="6">
        <v>134</v>
      </c>
      <c r="G19" s="6">
        <f t="shared" si="0"/>
        <v>443</v>
      </c>
      <c r="H19" s="7">
        <v>14</v>
      </c>
      <c r="I19" s="8">
        <v>329</v>
      </c>
      <c r="J19" s="6">
        <v>154</v>
      </c>
      <c r="K19" s="6">
        <f t="shared" si="1"/>
        <v>483</v>
      </c>
      <c r="L19" s="7">
        <v>10</v>
      </c>
      <c r="M19" s="8">
        <f t="shared" si="2"/>
        <v>288</v>
      </c>
      <c r="N19" s="6">
        <f t="shared" si="3"/>
        <v>24</v>
      </c>
      <c r="O19" s="6">
        <f t="shared" si="4"/>
        <v>926</v>
      </c>
    </row>
    <row r="20" spans="1:15" s="9" customFormat="1" ht="15">
      <c r="A20" s="2" t="s">
        <v>16</v>
      </c>
      <c r="B20" s="25" t="s">
        <v>72</v>
      </c>
      <c r="C20" s="25"/>
      <c r="D20" s="26" t="s">
        <v>37</v>
      </c>
      <c r="E20" s="6">
        <v>325</v>
      </c>
      <c r="F20" s="6">
        <v>152</v>
      </c>
      <c r="G20" s="6">
        <f t="shared" si="0"/>
        <v>477</v>
      </c>
      <c r="H20" s="7">
        <v>14</v>
      </c>
      <c r="I20" s="8">
        <v>316</v>
      </c>
      <c r="J20" s="6">
        <v>111</v>
      </c>
      <c r="K20" s="6">
        <f t="shared" si="1"/>
        <v>427</v>
      </c>
      <c r="L20" s="7">
        <v>16</v>
      </c>
      <c r="M20" s="8">
        <f t="shared" si="2"/>
        <v>263</v>
      </c>
      <c r="N20" s="6">
        <f t="shared" si="3"/>
        <v>30</v>
      </c>
      <c r="O20" s="6">
        <f t="shared" si="4"/>
        <v>904</v>
      </c>
    </row>
    <row r="21" spans="1:15" s="9" customFormat="1" ht="15">
      <c r="A21" s="2" t="s">
        <v>17</v>
      </c>
      <c r="B21" s="25" t="s">
        <v>75</v>
      </c>
      <c r="C21" s="25"/>
      <c r="D21" s="26" t="s">
        <v>49</v>
      </c>
      <c r="E21" s="6">
        <v>324</v>
      </c>
      <c r="F21" s="6">
        <v>114</v>
      </c>
      <c r="G21" s="6">
        <f t="shared" si="0"/>
        <v>438</v>
      </c>
      <c r="H21" s="7">
        <v>17</v>
      </c>
      <c r="I21" s="8">
        <v>350</v>
      </c>
      <c r="J21" s="6">
        <v>114</v>
      </c>
      <c r="K21" s="6">
        <f t="shared" si="1"/>
        <v>464</v>
      </c>
      <c r="L21" s="7">
        <v>14</v>
      </c>
      <c r="M21" s="8">
        <f t="shared" si="2"/>
        <v>228</v>
      </c>
      <c r="N21" s="6">
        <f t="shared" si="3"/>
        <v>31</v>
      </c>
      <c r="O21" s="6">
        <f t="shared" si="4"/>
        <v>902</v>
      </c>
    </row>
    <row r="22" spans="1:15" s="9" customFormat="1" ht="15">
      <c r="A22" s="2" t="s">
        <v>18</v>
      </c>
      <c r="B22" s="25" t="s">
        <v>155</v>
      </c>
      <c r="C22" s="25"/>
      <c r="D22" s="26"/>
      <c r="E22" s="6">
        <v>302</v>
      </c>
      <c r="F22" s="6">
        <v>126</v>
      </c>
      <c r="G22" s="6">
        <f t="shared" si="0"/>
        <v>428</v>
      </c>
      <c r="H22" s="7">
        <v>13</v>
      </c>
      <c r="I22" s="8">
        <v>312</v>
      </c>
      <c r="J22" s="6">
        <v>123</v>
      </c>
      <c r="K22" s="6">
        <f t="shared" si="1"/>
        <v>435</v>
      </c>
      <c r="L22" s="7">
        <v>14</v>
      </c>
      <c r="M22" s="8">
        <f t="shared" si="2"/>
        <v>249</v>
      </c>
      <c r="N22" s="6">
        <f t="shared" si="3"/>
        <v>27</v>
      </c>
      <c r="O22" s="6">
        <f t="shared" si="4"/>
        <v>863</v>
      </c>
    </row>
    <row r="23" spans="1:15" s="9" customFormat="1" ht="15">
      <c r="A23" s="2" t="s">
        <v>19</v>
      </c>
      <c r="B23" s="24" t="s">
        <v>143</v>
      </c>
      <c r="C23" s="25"/>
      <c r="D23" s="26" t="s">
        <v>38</v>
      </c>
      <c r="E23" s="6">
        <v>301</v>
      </c>
      <c r="F23" s="6">
        <v>113</v>
      </c>
      <c r="G23" s="6">
        <f t="shared" si="0"/>
        <v>414</v>
      </c>
      <c r="H23" s="7">
        <v>16</v>
      </c>
      <c r="I23" s="8">
        <v>294</v>
      </c>
      <c r="J23" s="6">
        <v>123</v>
      </c>
      <c r="K23" s="6">
        <f t="shared" si="1"/>
        <v>417</v>
      </c>
      <c r="L23" s="7">
        <v>14</v>
      </c>
      <c r="M23" s="8">
        <f t="shared" si="2"/>
        <v>236</v>
      </c>
      <c r="N23" s="6">
        <f t="shared" si="3"/>
        <v>30</v>
      </c>
      <c r="O23" s="6">
        <f t="shared" si="4"/>
        <v>831</v>
      </c>
    </row>
    <row r="24" spans="1:15" s="9" customFormat="1" ht="15">
      <c r="A24" s="2" t="s">
        <v>20</v>
      </c>
      <c r="B24" s="25" t="s">
        <v>153</v>
      </c>
      <c r="C24" s="25"/>
      <c r="D24" s="26" t="s">
        <v>35</v>
      </c>
      <c r="E24" s="6">
        <v>289</v>
      </c>
      <c r="F24" s="6">
        <v>124</v>
      </c>
      <c r="G24" s="6">
        <f t="shared" si="0"/>
        <v>413</v>
      </c>
      <c r="H24" s="7">
        <v>15</v>
      </c>
      <c r="I24" s="12">
        <v>278</v>
      </c>
      <c r="J24" s="6">
        <v>96</v>
      </c>
      <c r="K24" s="6">
        <f t="shared" si="1"/>
        <v>374</v>
      </c>
      <c r="L24" s="7">
        <v>22</v>
      </c>
      <c r="M24" s="8">
        <f t="shared" si="2"/>
        <v>220</v>
      </c>
      <c r="N24" s="6">
        <f t="shared" si="3"/>
        <v>37</v>
      </c>
      <c r="O24" s="6">
        <f t="shared" si="4"/>
        <v>787</v>
      </c>
    </row>
    <row r="25" spans="1:15" s="9" customFormat="1" ht="15">
      <c r="A25" s="2" t="s">
        <v>21</v>
      </c>
      <c r="B25" s="25" t="s">
        <v>152</v>
      </c>
      <c r="C25" s="25"/>
      <c r="D25" s="26" t="s">
        <v>35</v>
      </c>
      <c r="E25" s="6">
        <v>295</v>
      </c>
      <c r="F25" s="6">
        <v>118</v>
      </c>
      <c r="G25" s="6">
        <f t="shared" si="0"/>
        <v>413</v>
      </c>
      <c r="H25" s="7">
        <v>15</v>
      </c>
      <c r="I25" s="10"/>
      <c r="J25" s="11"/>
      <c r="K25" s="11"/>
      <c r="L25" s="11"/>
      <c r="M25" s="11"/>
      <c r="N25" s="11"/>
      <c r="O25" s="11"/>
    </row>
    <row r="26" spans="1:15" s="9" customFormat="1" ht="15">
      <c r="A26" s="2" t="s">
        <v>22</v>
      </c>
      <c r="B26" s="25" t="s">
        <v>76</v>
      </c>
      <c r="C26" s="25"/>
      <c r="D26" s="26" t="s">
        <v>38</v>
      </c>
      <c r="E26" s="6">
        <v>268</v>
      </c>
      <c r="F26" s="6">
        <v>109</v>
      </c>
      <c r="G26" s="6">
        <f t="shared" si="0"/>
        <v>377</v>
      </c>
      <c r="H26" s="7">
        <v>22</v>
      </c>
      <c r="I26" s="10"/>
      <c r="J26" s="11"/>
      <c r="K26" s="11"/>
      <c r="L26" s="11"/>
      <c r="M26" s="11"/>
      <c r="N26" s="11"/>
      <c r="O26" s="11"/>
    </row>
    <row r="27" spans="1:15" s="9" customFormat="1" ht="15">
      <c r="A27" s="2" t="s">
        <v>23</v>
      </c>
      <c r="B27" s="25" t="s">
        <v>146</v>
      </c>
      <c r="C27" s="25"/>
      <c r="D27" s="26" t="s">
        <v>69</v>
      </c>
      <c r="E27" s="6">
        <v>277</v>
      </c>
      <c r="F27" s="6">
        <v>84</v>
      </c>
      <c r="G27" s="6">
        <f t="shared" si="0"/>
        <v>361</v>
      </c>
      <c r="H27" s="7">
        <v>31</v>
      </c>
      <c r="I27" s="10"/>
      <c r="J27" s="11"/>
      <c r="K27" s="11"/>
      <c r="L27" s="11"/>
      <c r="M27" s="11"/>
      <c r="N27" s="11"/>
      <c r="O27" s="11"/>
    </row>
    <row r="28" spans="1:15" s="9" customFormat="1" ht="15">
      <c r="A28" s="2" t="s">
        <v>24</v>
      </c>
      <c r="B28" s="25" t="s">
        <v>145</v>
      </c>
      <c r="C28" s="25"/>
      <c r="D28" s="26" t="s">
        <v>69</v>
      </c>
      <c r="E28" s="6">
        <v>254</v>
      </c>
      <c r="F28" s="6">
        <v>100</v>
      </c>
      <c r="G28" s="6">
        <f t="shared" si="0"/>
        <v>354</v>
      </c>
      <c r="H28" s="7">
        <v>26</v>
      </c>
      <c r="I28" s="10"/>
      <c r="J28" s="11"/>
      <c r="K28" s="11"/>
      <c r="L28" s="11"/>
      <c r="M28" s="11"/>
      <c r="N28" s="11"/>
      <c r="O28" s="11"/>
    </row>
    <row r="29" spans="1:15" s="9" customFormat="1" ht="15">
      <c r="A29" s="2" t="s">
        <v>25</v>
      </c>
      <c r="B29" s="25" t="s">
        <v>144</v>
      </c>
      <c r="C29" s="25"/>
      <c r="D29" s="26" t="s">
        <v>38</v>
      </c>
      <c r="E29" s="6">
        <v>260</v>
      </c>
      <c r="F29" s="6">
        <v>73</v>
      </c>
      <c r="G29" s="6">
        <f t="shared" si="0"/>
        <v>333</v>
      </c>
      <c r="H29" s="7">
        <v>37</v>
      </c>
      <c r="I29" s="10"/>
      <c r="J29" s="11"/>
      <c r="K29" s="11"/>
      <c r="L29" s="11"/>
      <c r="M29" s="11"/>
      <c r="N29" s="11"/>
      <c r="O29" s="11"/>
    </row>
    <row r="30" spans="1:15" s="9" customFormat="1" ht="15">
      <c r="A30" s="2" t="s">
        <v>26</v>
      </c>
      <c r="B30" s="25" t="s">
        <v>150</v>
      </c>
      <c r="C30" s="25"/>
      <c r="D30" s="26" t="s">
        <v>35</v>
      </c>
      <c r="E30" s="6">
        <v>259</v>
      </c>
      <c r="F30" s="6">
        <v>56</v>
      </c>
      <c r="G30" s="6">
        <f t="shared" si="0"/>
        <v>315</v>
      </c>
      <c r="H30" s="7">
        <v>33</v>
      </c>
      <c r="I30" s="10"/>
      <c r="J30" s="11"/>
      <c r="K30" s="11"/>
      <c r="L30" s="11"/>
      <c r="M30" s="11"/>
      <c r="N30" s="11"/>
      <c r="O30" s="11"/>
    </row>
    <row r="31" spans="1:15" s="9" customFormat="1" ht="15">
      <c r="A31" s="2" t="s">
        <v>27</v>
      </c>
      <c r="B31" s="25" t="s">
        <v>151</v>
      </c>
      <c r="C31" s="25"/>
      <c r="D31" s="26" t="s">
        <v>35</v>
      </c>
      <c r="E31" s="6"/>
      <c r="F31" s="6"/>
      <c r="G31" s="6">
        <f t="shared" si="0"/>
        <v>0</v>
      </c>
      <c r="H31" s="7"/>
      <c r="I31" s="10"/>
      <c r="J31" s="11"/>
      <c r="K31" s="11"/>
      <c r="L31" s="11"/>
      <c r="M31" s="11"/>
      <c r="N31" s="11"/>
      <c r="O31" s="11"/>
    </row>
    <row r="32" spans="1:15" s="9" customFormat="1" ht="15">
      <c r="A32" s="2" t="s">
        <v>28</v>
      </c>
      <c r="B32" s="25" t="s">
        <v>71</v>
      </c>
      <c r="C32" s="25"/>
      <c r="D32" s="26" t="s">
        <v>37</v>
      </c>
      <c r="E32" s="6"/>
      <c r="F32" s="6"/>
      <c r="G32" s="6">
        <f t="shared" si="0"/>
        <v>0</v>
      </c>
      <c r="H32" s="7"/>
      <c r="I32" s="10"/>
      <c r="J32" s="11"/>
      <c r="K32" s="11"/>
      <c r="L32" s="11"/>
      <c r="M32" s="11"/>
      <c r="N32" s="11"/>
      <c r="O32" s="11"/>
    </row>
    <row r="33" spans="1:15" s="9" customFormat="1" ht="15">
      <c r="A33" s="2" t="s">
        <v>29</v>
      </c>
      <c r="B33" s="25" t="s">
        <v>70</v>
      </c>
      <c r="C33" s="25"/>
      <c r="D33" s="26" t="s">
        <v>69</v>
      </c>
      <c r="E33" s="6"/>
      <c r="F33" s="6"/>
      <c r="G33" s="6">
        <f t="shared" si="0"/>
        <v>0</v>
      </c>
      <c r="H33" s="7"/>
      <c r="I33" s="10"/>
      <c r="J33" s="11"/>
      <c r="K33" s="11"/>
      <c r="L33" s="11"/>
      <c r="M33" s="11"/>
      <c r="N33" s="11"/>
      <c r="O33" s="11"/>
    </row>
    <row r="34" spans="1:15" s="9" customFormat="1" ht="15">
      <c r="A34" s="2" t="s">
        <v>30</v>
      </c>
      <c r="B34" s="25" t="s">
        <v>154</v>
      </c>
      <c r="C34" s="25"/>
      <c r="D34" s="26" t="s">
        <v>35</v>
      </c>
      <c r="E34" s="6"/>
      <c r="F34" s="6"/>
      <c r="G34" s="6">
        <f t="shared" si="0"/>
        <v>0</v>
      </c>
      <c r="H34" s="7"/>
      <c r="I34" s="10"/>
      <c r="J34" s="11"/>
      <c r="K34" s="11"/>
      <c r="L34" s="11"/>
      <c r="M34" s="11"/>
      <c r="N34" s="11"/>
      <c r="O34" s="11"/>
    </row>
    <row r="36" spans="1:2" ht="18.75">
      <c r="A36" s="49" t="s">
        <v>31</v>
      </c>
      <c r="B36" s="49"/>
    </row>
    <row r="37" spans="1:10" ht="18.75">
      <c r="A37" s="49" t="s">
        <v>0</v>
      </c>
      <c r="B37" s="49"/>
      <c r="C37" s="50" t="s">
        <v>156</v>
      </c>
      <c r="D37" s="50"/>
      <c r="E37" s="50"/>
      <c r="F37" s="50"/>
      <c r="G37" s="50"/>
      <c r="H37" s="50"/>
      <c r="I37" s="50"/>
      <c r="J37" s="50"/>
    </row>
    <row r="39" spans="5:12" ht="15">
      <c r="E39" s="43" t="s">
        <v>112</v>
      </c>
      <c r="F39" s="44"/>
      <c r="G39" s="44"/>
      <c r="H39" s="45"/>
      <c r="I39" s="43" t="s">
        <v>113</v>
      </c>
      <c r="J39" s="44"/>
      <c r="K39" s="44"/>
      <c r="L39" s="45"/>
    </row>
    <row r="40" spans="5:12" ht="15">
      <c r="E40" s="46" t="s">
        <v>138</v>
      </c>
      <c r="F40" s="47"/>
      <c r="G40" s="47"/>
      <c r="H40" s="48"/>
      <c r="I40" s="46" t="s">
        <v>138</v>
      </c>
      <c r="J40" s="47"/>
      <c r="K40" s="47"/>
      <c r="L40" s="48"/>
    </row>
    <row r="41" spans="1:15" ht="15">
      <c r="A41" s="2" t="s">
        <v>1</v>
      </c>
      <c r="B41" s="2" t="s">
        <v>2</v>
      </c>
      <c r="C41" s="2"/>
      <c r="D41" s="2" t="s">
        <v>3</v>
      </c>
      <c r="E41" s="2" t="s">
        <v>4</v>
      </c>
      <c r="F41" s="2" t="s">
        <v>5</v>
      </c>
      <c r="G41" s="2" t="s">
        <v>6</v>
      </c>
      <c r="H41" s="3" t="s">
        <v>7</v>
      </c>
      <c r="I41" s="4" t="s">
        <v>4</v>
      </c>
      <c r="J41" s="2" t="s">
        <v>5</v>
      </c>
      <c r="K41" s="2" t="s">
        <v>6</v>
      </c>
      <c r="L41" s="3" t="s">
        <v>7</v>
      </c>
      <c r="M41" s="4" t="s">
        <v>97</v>
      </c>
      <c r="N41" s="2" t="s">
        <v>99</v>
      </c>
      <c r="O41" s="2" t="s">
        <v>8</v>
      </c>
    </row>
    <row r="42" spans="1:15" ht="15">
      <c r="A42" s="36" t="s">
        <v>9</v>
      </c>
      <c r="B42" s="25" t="s">
        <v>77</v>
      </c>
      <c r="C42" s="25"/>
      <c r="D42" s="26" t="s">
        <v>69</v>
      </c>
      <c r="E42" s="6">
        <v>313</v>
      </c>
      <c r="F42" s="6">
        <v>121</v>
      </c>
      <c r="G42" s="6">
        <f>SUM(E42:F42)</f>
        <v>434</v>
      </c>
      <c r="H42" s="7">
        <v>18</v>
      </c>
      <c r="I42" s="8">
        <v>328</v>
      </c>
      <c r="J42" s="6">
        <v>89</v>
      </c>
      <c r="K42" s="6">
        <f>SUM(I42:J42)</f>
        <v>417</v>
      </c>
      <c r="L42" s="7">
        <v>22</v>
      </c>
      <c r="M42" s="8">
        <f>SUM(F42+J42)</f>
        <v>210</v>
      </c>
      <c r="N42" s="6">
        <f>SUM(H42+L42)</f>
        <v>40</v>
      </c>
      <c r="O42" s="6">
        <f>SUM(G42+K42)</f>
        <v>851</v>
      </c>
    </row>
    <row r="43" spans="1:15" ht="15">
      <c r="A43" s="36" t="s">
        <v>10</v>
      </c>
      <c r="B43" s="25" t="s">
        <v>149</v>
      </c>
      <c r="C43" s="25"/>
      <c r="D43" s="26" t="s">
        <v>58</v>
      </c>
      <c r="E43" s="6">
        <v>278</v>
      </c>
      <c r="F43" s="6">
        <v>105</v>
      </c>
      <c r="G43" s="6">
        <f>SUM(E43:F43)</f>
        <v>383</v>
      </c>
      <c r="H43" s="7">
        <v>23</v>
      </c>
      <c r="I43" s="8">
        <v>290</v>
      </c>
      <c r="J43" s="6">
        <v>107</v>
      </c>
      <c r="K43" s="6">
        <f>SUM(I43:J43)</f>
        <v>397</v>
      </c>
      <c r="L43" s="7">
        <v>17</v>
      </c>
      <c r="M43" s="8">
        <f>SUM(F43+J43)</f>
        <v>212</v>
      </c>
      <c r="N43" s="6">
        <f>SUM(H43+L43)</f>
        <v>40</v>
      </c>
      <c r="O43" s="6">
        <f>SUM(G43+K43)</f>
        <v>780</v>
      </c>
    </row>
    <row r="44" spans="1:15" ht="15">
      <c r="A44" s="2" t="s">
        <v>11</v>
      </c>
      <c r="B44" s="25" t="s">
        <v>148</v>
      </c>
      <c r="C44" s="25"/>
      <c r="D44" s="26" t="s">
        <v>37</v>
      </c>
      <c r="E44" s="6">
        <v>265</v>
      </c>
      <c r="F44" s="6">
        <v>77</v>
      </c>
      <c r="G44" s="6">
        <f>SUM(E44:F44)</f>
        <v>342</v>
      </c>
      <c r="H44" s="7">
        <v>30</v>
      </c>
      <c r="I44" s="8"/>
      <c r="J44" s="6"/>
      <c r="K44" s="6">
        <f>SUM(I44:J44)</f>
        <v>0</v>
      </c>
      <c r="L44" s="7"/>
      <c r="M44" s="8">
        <f>SUM(F44+J44)</f>
        <v>77</v>
      </c>
      <c r="N44" s="6">
        <f>SUM(H44+L44)</f>
        <v>30</v>
      </c>
      <c r="O44" s="6">
        <f>SUM(G44+K44)</f>
        <v>342</v>
      </c>
    </row>
    <row r="45" spans="1:15" ht="15">
      <c r="A45" s="2" t="s">
        <v>12</v>
      </c>
      <c r="B45" s="6"/>
      <c r="C45" s="6"/>
      <c r="D45" s="2"/>
      <c r="E45" s="6"/>
      <c r="F45" s="6"/>
      <c r="G45" s="6">
        <f>SUM(E45:F45)</f>
        <v>0</v>
      </c>
      <c r="H45" s="7"/>
      <c r="I45" s="8"/>
      <c r="J45" s="6"/>
      <c r="K45" s="6">
        <f>SUM(I45:J45)</f>
        <v>0</v>
      </c>
      <c r="L45" s="7"/>
      <c r="M45" s="8">
        <f>SUM(F45+J45)</f>
        <v>0</v>
      </c>
      <c r="N45" s="6">
        <f>SUM(H45+L45)</f>
        <v>0</v>
      </c>
      <c r="O45" s="6">
        <f>SUM(G45+K45)</f>
        <v>0</v>
      </c>
    </row>
    <row r="47" spans="1:2" ht="15">
      <c r="A47" s="22"/>
      <c r="B47" s="18" t="s">
        <v>102</v>
      </c>
    </row>
    <row r="49" spans="1:2" ht="15">
      <c r="A49" s="51" t="s">
        <v>96</v>
      </c>
      <c r="B49" s="51"/>
    </row>
    <row r="50" spans="1:2" ht="15">
      <c r="A50" s="51" t="s">
        <v>83</v>
      </c>
      <c r="B50" s="51"/>
    </row>
    <row r="51" spans="1:2" ht="15">
      <c r="A51" s="52">
        <f ca="1">TODAY()</f>
        <v>42107</v>
      </c>
      <c r="B51" s="52"/>
    </row>
  </sheetData>
  <sheetProtection/>
  <mergeCells count="19">
    <mergeCell ref="A49:B49"/>
    <mergeCell ref="A50:B50"/>
    <mergeCell ref="A51:B51"/>
    <mergeCell ref="E40:H40"/>
    <mergeCell ref="I40:L40"/>
    <mergeCell ref="E11:H11"/>
    <mergeCell ref="I11:L11"/>
    <mergeCell ref="A36:B36"/>
    <mergeCell ref="A37:B37"/>
    <mergeCell ref="C37:J37"/>
    <mergeCell ref="E39:H39"/>
    <mergeCell ref="I39:L39"/>
    <mergeCell ref="A1:N1"/>
    <mergeCell ref="A2:G2"/>
    <mergeCell ref="A4:B4"/>
    <mergeCell ref="A5:B5"/>
    <mergeCell ref="C5:J5"/>
    <mergeCell ref="E10:H10"/>
    <mergeCell ref="I10:L10"/>
  </mergeCells>
  <printOptions/>
  <pageMargins left="0.31496062992125984" right="0.31496062992125984" top="0.3937007874015748" bottom="0.5905511811023623" header="0.31496062992125984" footer="0.31496062992125984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1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34</v>
      </c>
      <c r="B31" s="57"/>
      <c r="C31" s="57"/>
      <c r="D31" s="57"/>
      <c r="E31" s="57"/>
      <c r="F31" s="57"/>
    </row>
    <row r="33" spans="1:6" ht="36">
      <c r="A33" s="57" t="s">
        <v>39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180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A40:B40"/>
    <mergeCell ref="F40:G40"/>
    <mergeCell ref="F39:G39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7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84</v>
      </c>
      <c r="B31" s="57"/>
      <c r="C31" s="57"/>
      <c r="D31" s="57"/>
      <c r="E31" s="57"/>
      <c r="F31" s="57"/>
    </row>
    <row r="33" spans="1:6" ht="36">
      <c r="A33" s="57" t="s">
        <v>42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181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4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84</v>
      </c>
      <c r="B31" s="57"/>
      <c r="C31" s="57"/>
      <c r="D31" s="57"/>
      <c r="E31" s="57"/>
      <c r="F31" s="57"/>
    </row>
    <row r="33" spans="1:6" ht="36">
      <c r="A33" s="57" t="s">
        <v>40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106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4">
      <selection activeCell="A33" sqref="A33:F33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33</v>
      </c>
      <c r="B31" s="57"/>
      <c r="C31" s="57"/>
      <c r="D31" s="57"/>
      <c r="E31" s="57"/>
      <c r="F31" s="57"/>
    </row>
    <row r="33" spans="1:6" ht="36">
      <c r="A33" s="57" t="s">
        <v>54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182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7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33</v>
      </c>
      <c r="B31" s="57"/>
      <c r="C31" s="57"/>
      <c r="D31" s="57"/>
      <c r="E31" s="57"/>
      <c r="F31" s="57"/>
    </row>
    <row r="33" spans="1:6" ht="36">
      <c r="A33" s="57" t="s">
        <v>109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183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1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33</v>
      </c>
      <c r="B31" s="57"/>
      <c r="C31" s="57"/>
      <c r="D31" s="57"/>
      <c r="E31" s="57"/>
      <c r="F31" s="57"/>
    </row>
    <row r="33" spans="1:6" ht="36">
      <c r="A33" s="57" t="s">
        <v>55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184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8">
      <selection activeCell="I36" sqref="I36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32</v>
      </c>
      <c r="B31" s="57"/>
      <c r="C31" s="57"/>
      <c r="D31" s="57"/>
      <c r="E31" s="57"/>
      <c r="F31" s="57"/>
    </row>
    <row r="33" spans="1:6" ht="36">
      <c r="A33" s="57" t="s">
        <v>174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175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kegelix</dc:creator>
  <cp:keywords/>
  <dc:description/>
  <cp:lastModifiedBy>KARIN</cp:lastModifiedBy>
  <cp:lastPrinted>2015-04-12T16:10:58Z</cp:lastPrinted>
  <dcterms:created xsi:type="dcterms:W3CDTF">2014-04-26T10:54:54Z</dcterms:created>
  <dcterms:modified xsi:type="dcterms:W3CDTF">2015-04-13T12:04:41Z</dcterms:modified>
  <cp:category/>
  <cp:version/>
  <cp:contentType/>
  <cp:contentStatus/>
</cp:coreProperties>
</file>